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Ahad Skripsi\Artikel\"/>
    </mc:Choice>
  </mc:AlternateContent>
  <xr:revisionPtr revIDLastSave="0" documentId="13_ncr:1_{255439A3-C657-4263-BFE8-C007E7A1708F}" xr6:coauthVersionLast="47" xr6:coauthVersionMax="47" xr10:uidLastSave="{00000000-0000-0000-0000-000000000000}"/>
  <bookViews>
    <workbookView xWindow="-110" yWindow="-110" windowWidth="19420" windowHeight="10300" xr2:uid="{9DF214FE-2658-4077-8762-7752BE6004B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5" i="1" l="1"/>
  <c r="G9" i="1"/>
  <c r="H9" i="1"/>
  <c r="G10" i="1"/>
  <c r="H10" i="1"/>
  <c r="G11" i="1"/>
  <c r="H11" i="1"/>
  <c r="H16" i="1"/>
  <c r="G6" i="1"/>
  <c r="G7" i="1"/>
  <c r="G8" i="1"/>
  <c r="C37" i="1"/>
  <c r="C35" i="1"/>
  <c r="H6" i="1"/>
  <c r="H7" i="1"/>
  <c r="H8" i="1"/>
  <c r="H5" i="1"/>
  <c r="G5" i="1"/>
  <c r="G16" i="1"/>
  <c r="H12" i="1" l="1"/>
  <c r="G12" i="1"/>
  <c r="C36" i="1"/>
  <c r="H35" i="1" s="1"/>
  <c r="J10" i="1" l="1"/>
  <c r="J11" i="1"/>
  <c r="G35" i="1"/>
  <c r="E35" i="1" l="1"/>
  <c r="D37" i="1"/>
  <c r="D36" i="1" s="1"/>
  <c r="E36" i="1" s="1"/>
  <c r="F35" i="1" l="1"/>
</calcChain>
</file>

<file path=xl/sharedStrings.xml><?xml version="1.0" encoding="utf-8"?>
<sst xmlns="http://schemas.openxmlformats.org/spreadsheetml/2006/main" count="48" uniqueCount="41">
  <si>
    <t>LUAS ZONA HAMBAT BAKTERI</t>
  </si>
  <si>
    <t xml:space="preserve">Perlakuan </t>
  </si>
  <si>
    <t>Ulangan</t>
  </si>
  <si>
    <t>Total</t>
  </si>
  <si>
    <t>Rerata</t>
  </si>
  <si>
    <t>FK</t>
  </si>
  <si>
    <t>Grand Total</t>
  </si>
  <si>
    <t>SK</t>
  </si>
  <si>
    <t>DB</t>
  </si>
  <si>
    <t>JK</t>
  </si>
  <si>
    <t>KT</t>
  </si>
  <si>
    <t>Fhit</t>
  </si>
  <si>
    <t>F Tabel</t>
  </si>
  <si>
    <t>Ket</t>
  </si>
  <si>
    <t>Perlakuan</t>
  </si>
  <si>
    <t>BERBEDA NYATA</t>
  </si>
  <si>
    <t>Galat</t>
  </si>
  <si>
    <t xml:space="preserve">NOTE : </t>
  </si>
  <si>
    <t>JIKA F HITUNG LEBIH KECIL DARI F TABEL 0,05 BERARTI BERBEDA TIDAK NYATA</t>
  </si>
  <si>
    <t>JIKA F HITUNG LEBIH BESAR DARI F TABEL 0,05 BERARTI BERBEDA NYATA</t>
  </si>
  <si>
    <t>JIKA F HITUNG LEBIH BESAR DARI F TABEL 0,01 BERARTI BERBEDA SANGAT NYATA</t>
  </si>
  <si>
    <t>Kontrol (+)</t>
  </si>
  <si>
    <t>Konsentrasi</t>
  </si>
  <si>
    <t>TABEL ANOVA RAL</t>
  </si>
  <si>
    <t>(%)</t>
  </si>
  <si>
    <r>
      <t>Figure 1.</t>
    </r>
    <r>
      <rPr>
        <sz val="12"/>
        <color theme="1"/>
        <rFont val="Times New Roman"/>
        <family val="1"/>
      </rPr>
      <t xml:space="preserve"> Graph of Mean Area of Inhibition Zone of Ethanol Extract of Wijaya Kusuma 
Leaves against </t>
    </r>
    <r>
      <rPr>
        <i/>
        <sz val="12"/>
        <color theme="1"/>
        <rFont val="Times New Roman"/>
        <family val="1"/>
      </rPr>
      <t>Salmonella typhi</t>
    </r>
    <r>
      <rPr>
        <sz val="12"/>
        <color theme="1"/>
        <rFont val="Times New Roman"/>
        <family val="1"/>
      </rPr>
      <t xml:space="preserve"> Bacteria</t>
    </r>
  </si>
  <si>
    <t>Concentration</t>
  </si>
  <si>
    <t>Before Incubation</t>
  </si>
  <si>
    <t>After Incubation</t>
  </si>
  <si>
    <t>Difference</t>
  </si>
  <si>
    <r>
      <rPr>
        <b/>
        <sz val="11"/>
        <color theme="1"/>
        <rFont val="Times New Roman"/>
        <family val="1"/>
      </rPr>
      <t>Table 1.</t>
    </r>
    <r>
      <rPr>
        <sz val="11"/>
        <color theme="1"/>
        <rFont val="Times New Roman"/>
        <family val="1"/>
      </rPr>
      <t xml:space="preserve"> Difference in Absorbance Values Before and After Incubation of Ethanol
 Extract of Wijaya Kusuma Leaves against Salmonella typhi Bacteria</t>
    </r>
  </si>
  <si>
    <t>Sourch of Diversity</t>
  </si>
  <si>
    <t>Sum of Squares</t>
  </si>
  <si>
    <t>df</t>
  </si>
  <si>
    <t>Mean Square</t>
  </si>
  <si>
    <t>F-count</t>
  </si>
  <si>
    <t>F-table</t>
  </si>
  <si>
    <t>Sig.</t>
  </si>
  <si>
    <t>Between Groups</t>
  </si>
  <si>
    <t>Within Groups</t>
  </si>
  <si>
    <r>
      <t xml:space="preserve">Table 2. </t>
    </r>
    <r>
      <rPr>
        <sz val="12"/>
        <color theme="1"/>
        <rFont val="Times New Roman"/>
        <family val="1"/>
      </rPr>
      <t xml:space="preserve">ANOVA Test Analysis Results of the Effect of Ethanol 
Extract of Wijaya Kusuma Leaves on </t>
    </r>
    <r>
      <rPr>
        <i/>
        <sz val="12"/>
        <color theme="1"/>
        <rFont val="Times New Roman"/>
        <family val="1"/>
      </rPr>
      <t>Salmonella typhi</t>
    </r>
    <r>
      <rPr>
        <sz val="12"/>
        <color theme="1"/>
        <rFont val="Times New Roman"/>
        <family val="1"/>
      </rPr>
      <t xml:space="preserve"> Bacteria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</si>
</sst>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0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rgb="FF00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rgb="FF7F7F7F"/>
      </top>
      <bottom/>
      <diagonal/>
    </border>
    <border>
      <left/>
      <right/>
      <top/>
      <bottom style="medium">
        <color rgb="FF7F7F7F"/>
      </bottom>
      <diagonal/>
    </border>
    <border>
      <left/>
      <right/>
      <top style="medium">
        <color rgb="FF7F7F7F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9" fontId="0" fillId="0" borderId="7" xfId="0" applyNumberFormat="1" applyBorder="1" applyAlignment="1">
      <alignment horizontal="center"/>
    </xf>
    <xf numFmtId="10" fontId="0" fillId="0" borderId="7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0" fillId="0" borderId="7" xfId="0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0" fillId="2" borderId="0" xfId="0" applyFill="1"/>
    <xf numFmtId="0" fontId="0" fillId="3" borderId="7" xfId="0" applyFill="1" applyBorder="1" applyAlignment="1">
      <alignment horizontal="center"/>
    </xf>
    <xf numFmtId="0" fontId="0" fillId="0" borderId="7" xfId="0" applyBorder="1"/>
    <xf numFmtId="10" fontId="0" fillId="0" borderId="0" xfId="0" applyNumberFormat="1"/>
    <xf numFmtId="10" fontId="0" fillId="0" borderId="0" xfId="0" applyNumberFormat="1" applyAlignment="1">
      <alignment horizontal="center"/>
    </xf>
    <xf numFmtId="2" fontId="0" fillId="0" borderId="7" xfId="0" applyNumberFormat="1" applyBorder="1" applyAlignment="1">
      <alignment horizontal="center"/>
    </xf>
    <xf numFmtId="2" fontId="0" fillId="0" borderId="0" xfId="0" applyNumberFormat="1"/>
    <xf numFmtId="10" fontId="0" fillId="4" borderId="0" xfId="0" applyNumberFormat="1" applyFill="1"/>
    <xf numFmtId="0" fontId="3" fillId="0" borderId="8" xfId="0" applyFont="1" applyBorder="1" applyAlignment="1">
      <alignment horizontal="center" vertical="center"/>
    </xf>
    <xf numFmtId="2" fontId="0" fillId="2" borderId="7" xfId="0" applyNumberFormat="1" applyFill="1" applyBorder="1"/>
    <xf numFmtId="2" fontId="0" fillId="0" borderId="7" xfId="0" applyNumberFormat="1" applyBorder="1"/>
    <xf numFmtId="164" fontId="0" fillId="0" borderId="0" xfId="0" applyNumberFormat="1" applyAlignment="1">
      <alignment horizontal="center"/>
    </xf>
    <xf numFmtId="0" fontId="0" fillId="3" borderId="0" xfId="0" applyFill="1" applyAlignment="1">
      <alignment horizontal="center"/>
    </xf>
    <xf numFmtId="9" fontId="0" fillId="0" borderId="0" xfId="0" applyNumberFormat="1" applyAlignment="1">
      <alignment horizontal="center"/>
    </xf>
    <xf numFmtId="0" fontId="3" fillId="0" borderId="1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2" fontId="5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8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2" fontId="0" fillId="0" borderId="5" xfId="0" applyNumberFormat="1" applyBorder="1" applyAlignment="1">
      <alignment horizontal="center"/>
    </xf>
    <xf numFmtId="2" fontId="2" fillId="4" borderId="7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Sheet1!$U$4</c:f>
              <c:strCache>
                <c:ptCount val="1"/>
                <c:pt idx="0">
                  <c:v>Konsentrasi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alpha val="88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Sheet1!$T$5:$T$11</c:f>
              <c:numCache>
                <c:formatCode>0.0%</c:formatCode>
                <c:ptCount val="7"/>
                <c:pt idx="0">
                  <c:v>0</c:v>
                </c:pt>
                <c:pt idx="1">
                  <c:v>1E-3</c:v>
                </c:pt>
                <c:pt idx="2">
                  <c:v>2E-3</c:v>
                </c:pt>
                <c:pt idx="3">
                  <c:v>3.0000000000000001E-3</c:v>
                </c:pt>
                <c:pt idx="4">
                  <c:v>4.0000000000000001E-3</c:v>
                </c:pt>
                <c:pt idx="5">
                  <c:v>5.0000000000000001E-3</c:v>
                </c:pt>
                <c:pt idx="6">
                  <c:v>6.0000000000000001E-3</c:v>
                </c:pt>
              </c:numCache>
            </c:numRef>
          </c:cat>
          <c:val>
            <c:numRef>
              <c:f>Sheet1!$U$5:$U$11</c:f>
              <c:numCache>
                <c:formatCode>0.00</c:formatCode>
                <c:ptCount val="7"/>
                <c:pt idx="0">
                  <c:v>0</c:v>
                </c:pt>
                <c:pt idx="1">
                  <c:v>37.378716999999995</c:v>
                </c:pt>
                <c:pt idx="2">
                  <c:v>30.957102999999996</c:v>
                </c:pt>
                <c:pt idx="3">
                  <c:v>32.151244999999996</c:v>
                </c:pt>
                <c:pt idx="4">
                  <c:v>31.804510500000003</c:v>
                </c:pt>
                <c:pt idx="5">
                  <c:v>34.285895500000002</c:v>
                </c:pt>
                <c:pt idx="6">
                  <c:v>45.050835999999997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1E-4F03-81A3-C540496CEB1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509414496"/>
        <c:axId val="509416296"/>
      </c:barChart>
      <c:catAx>
        <c:axId val="509414496"/>
        <c:scaling>
          <c:orientation val="minMax"/>
        </c:scaling>
        <c:delete val="0"/>
        <c:axPos val="b"/>
        <c:numFmt formatCode="0.0%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alpha val="88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509416296"/>
        <c:crosses val="autoZero"/>
        <c:auto val="1"/>
        <c:lblAlgn val="ctr"/>
        <c:lblOffset val="100"/>
        <c:noMultiLvlLbl val="0"/>
      </c:catAx>
      <c:valAx>
        <c:axId val="5094162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alpha val="88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id-ID" sz="120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Rerat</a:t>
                </a:r>
                <a:r>
                  <a:rPr lang="id-ID" sz="1200" baseline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a Luas Zona Hambat</a:t>
                </a:r>
                <a:endParaRPr lang="id-ID" sz="120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>
                  <a:defRPr sz="1200"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r>
                  <a:rPr lang="id-ID" sz="120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(mm</a:t>
                </a:r>
                <a:r>
                  <a:rPr lang="id-ID" sz="1200" baseline="3000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2</a:t>
                </a:r>
                <a:r>
                  <a:rPr lang="id-ID" sz="1200" baseline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)</a:t>
                </a:r>
                <a:endParaRPr lang="en-ID" sz="120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alpha val="88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alpha val="88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9414496"/>
        <c:crosses val="autoZero"/>
        <c:crossBetween val="between"/>
      </c:valAx>
      <c:spPr>
        <a:solidFill>
          <a:schemeClr val="bg1"/>
        </a:solidFill>
        <a:ln w="12700">
          <a:solidFill>
            <a:schemeClr val="tx1"/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alpha val="88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>
          <a:solidFill>
            <a:schemeClr val="tx1">
              <a:alpha val="88000"/>
            </a:schemeClr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635942</xdr:colOff>
      <xdr:row>0</xdr:row>
      <xdr:rowOff>64577</xdr:rowOff>
    </xdr:from>
    <xdr:to>
      <xdr:col>18</xdr:col>
      <xdr:colOff>652167</xdr:colOff>
      <xdr:row>16</xdr:row>
      <xdr:rowOff>29530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30C0727-DA18-5444-2FC1-148E7D56AD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F538FD-1366-43EB-8E39-7D02196DA144}">
  <dimension ref="B2:U42"/>
  <sheetViews>
    <sheetView tabSelected="1" zoomScale="59" zoomScaleNormal="72" workbookViewId="0">
      <selection activeCell="K24" sqref="K24"/>
    </sheetView>
  </sheetViews>
  <sheetFormatPr defaultRowHeight="14.5" x14ac:dyDescent="0.35"/>
  <cols>
    <col min="2" max="2" width="17" customWidth="1"/>
    <col min="3" max="3" width="17.1796875" customWidth="1"/>
    <col min="4" max="4" width="15.08984375" customWidth="1"/>
    <col min="5" max="5" width="16.7265625" customWidth="1"/>
    <col min="6" max="6" width="14.90625" customWidth="1"/>
    <col min="7" max="7" width="16.36328125" customWidth="1"/>
    <col min="8" max="8" width="19" customWidth="1"/>
    <col min="9" max="9" width="18.54296875" customWidth="1"/>
    <col min="10" max="10" width="17.08984375" customWidth="1"/>
    <col min="11" max="11" width="24.7265625" customWidth="1"/>
    <col min="12" max="13" width="15.453125" customWidth="1"/>
    <col min="14" max="14" width="9.7265625" customWidth="1"/>
    <col min="19" max="19" width="18.90625" customWidth="1"/>
    <col min="20" max="20" width="15.7265625" customWidth="1"/>
  </cols>
  <sheetData>
    <row r="2" spans="2:21" x14ac:dyDescent="0.35">
      <c r="B2" s="41" t="s">
        <v>0</v>
      </c>
      <c r="C2" s="41"/>
      <c r="D2" s="41"/>
      <c r="E2" s="41"/>
      <c r="F2" s="41"/>
      <c r="G2" s="41"/>
      <c r="H2" s="41"/>
    </row>
    <row r="3" spans="2:21" x14ac:dyDescent="0.35">
      <c r="B3" s="39" t="s">
        <v>1</v>
      </c>
      <c r="C3" s="37" t="s">
        <v>2</v>
      </c>
      <c r="D3" s="42"/>
      <c r="E3" s="42"/>
      <c r="F3" s="38"/>
      <c r="G3" s="39" t="s">
        <v>3</v>
      </c>
      <c r="H3" s="39" t="s">
        <v>4</v>
      </c>
      <c r="O3" s="3"/>
    </row>
    <row r="4" spans="2:21" x14ac:dyDescent="0.35">
      <c r="B4" s="40"/>
      <c r="C4" s="5">
        <v>1</v>
      </c>
      <c r="D4" s="5">
        <v>2</v>
      </c>
      <c r="E4" s="5">
        <v>3</v>
      </c>
      <c r="F4" s="5">
        <v>4</v>
      </c>
      <c r="G4" s="40"/>
      <c r="H4" s="40"/>
      <c r="O4" s="3"/>
      <c r="T4" t="s">
        <v>22</v>
      </c>
      <c r="U4" t="s">
        <v>22</v>
      </c>
    </row>
    <row r="5" spans="2:21" x14ac:dyDescent="0.35">
      <c r="B5" s="1">
        <v>0</v>
      </c>
      <c r="C5" s="11">
        <v>0</v>
      </c>
      <c r="D5" s="11">
        <v>0</v>
      </c>
      <c r="E5" s="11">
        <v>0</v>
      </c>
      <c r="F5" s="11">
        <v>0</v>
      </c>
      <c r="G5" s="11">
        <f>SUM(C5:F5)</f>
        <v>0</v>
      </c>
      <c r="H5" s="11">
        <f>AVERAGE(C5:F5)</f>
        <v>0</v>
      </c>
      <c r="O5" s="3"/>
      <c r="S5" s="18"/>
      <c r="T5" s="17">
        <v>0</v>
      </c>
      <c r="U5" s="12">
        <v>0</v>
      </c>
    </row>
    <row r="6" spans="2:21" x14ac:dyDescent="0.35">
      <c r="B6" s="2">
        <v>1E-3</v>
      </c>
      <c r="C6" s="11">
        <v>37.893833999999998</v>
      </c>
      <c r="D6" s="11">
        <v>39.634650000000001</v>
      </c>
      <c r="E6" s="11">
        <v>30.883783999999999</v>
      </c>
      <c r="F6" s="11">
        <v>41.102600000000002</v>
      </c>
      <c r="G6" s="11">
        <f t="shared" ref="G6:G11" si="0">SUM(C6:F6)</f>
        <v>149.51486799999998</v>
      </c>
      <c r="H6" s="11">
        <f t="shared" ref="H6:H11" si="1">AVERAGE(C6:F6)</f>
        <v>37.378716999999995</v>
      </c>
      <c r="O6" s="3"/>
      <c r="S6" s="18"/>
      <c r="T6" s="17">
        <v>1E-3</v>
      </c>
      <c r="U6" s="12">
        <v>37.378716999999995</v>
      </c>
    </row>
    <row r="7" spans="2:21" x14ac:dyDescent="0.35">
      <c r="B7" s="2">
        <v>2E-3</v>
      </c>
      <c r="C7" s="11">
        <v>32.254393999999998</v>
      </c>
      <c r="D7" s="11">
        <v>25.818650000000002</v>
      </c>
      <c r="E7" s="11">
        <v>28.723464</v>
      </c>
      <c r="F7" s="11">
        <v>37.031903999999997</v>
      </c>
      <c r="G7" s="11">
        <f t="shared" si="0"/>
        <v>123.82841199999999</v>
      </c>
      <c r="H7" s="11">
        <f t="shared" si="1"/>
        <v>30.957102999999996</v>
      </c>
      <c r="O7" s="3"/>
      <c r="S7" s="19"/>
      <c r="T7" s="17">
        <v>2E-3</v>
      </c>
      <c r="U7" s="12">
        <v>30.957102999999996</v>
      </c>
    </row>
    <row r="8" spans="2:21" x14ac:dyDescent="0.35">
      <c r="B8" s="2">
        <v>3.0000000000000001E-3</v>
      </c>
      <c r="C8" s="11">
        <v>33.084296000000002</v>
      </c>
      <c r="D8" s="11">
        <v>27.658376000000001</v>
      </c>
      <c r="E8" s="11">
        <v>35.607914000000001</v>
      </c>
      <c r="F8" s="11">
        <v>32.254393999999998</v>
      </c>
      <c r="G8" s="11">
        <f t="shared" si="0"/>
        <v>128.60497999999998</v>
      </c>
      <c r="H8" s="11">
        <f t="shared" si="1"/>
        <v>32.151244999999996</v>
      </c>
      <c r="O8" s="3"/>
      <c r="S8" s="10"/>
      <c r="T8" s="17">
        <v>3.0000000000000001E-3</v>
      </c>
      <c r="U8" s="12">
        <v>32.151244999999996</v>
      </c>
    </row>
    <row r="9" spans="2:21" x14ac:dyDescent="0.35">
      <c r="B9" s="2">
        <v>4.0000000000000001E-3</v>
      </c>
      <c r="C9" s="11">
        <v>36.460424000000003</v>
      </c>
      <c r="D9" s="11">
        <v>29.7986</v>
      </c>
      <c r="E9" s="11">
        <v>31.430143999999999</v>
      </c>
      <c r="F9" s="11">
        <v>29.528873999999998</v>
      </c>
      <c r="G9" s="11">
        <f t="shared" si="0"/>
        <v>127.21804200000001</v>
      </c>
      <c r="H9" s="11">
        <f t="shared" si="1"/>
        <v>31.804510500000003</v>
      </c>
      <c r="J9" t="s">
        <v>5</v>
      </c>
      <c r="O9" s="3"/>
      <c r="S9" s="10"/>
      <c r="T9" s="17">
        <v>4.0000000000000001E-3</v>
      </c>
      <c r="U9" s="12">
        <v>31.804510500000003</v>
      </c>
    </row>
    <row r="10" spans="2:21" x14ac:dyDescent="0.35">
      <c r="B10" s="2">
        <v>5.0000000000000001E-3</v>
      </c>
      <c r="C10" s="11">
        <v>24.266234000000001</v>
      </c>
      <c r="D10" s="11">
        <v>27.393674000000001</v>
      </c>
      <c r="E10" s="11">
        <v>41.398074000000001</v>
      </c>
      <c r="F10" s="11">
        <v>44.085599999999999</v>
      </c>
      <c r="G10" s="11">
        <f t="shared" si="0"/>
        <v>137.14358200000001</v>
      </c>
      <c r="H10" s="11">
        <f t="shared" si="1"/>
        <v>34.285895500000002</v>
      </c>
      <c r="J10" s="6">
        <f>SUMSQ(G12)/COUNT(C5:F11)</f>
        <v>25592.308756392136</v>
      </c>
      <c r="K10" s="13"/>
      <c r="O10" s="3"/>
      <c r="S10" s="10"/>
      <c r="T10" s="17">
        <v>5.0000000000000001E-3</v>
      </c>
      <c r="U10" s="12">
        <v>34.285895500000002</v>
      </c>
    </row>
    <row r="11" spans="2:21" x14ac:dyDescent="0.35">
      <c r="B11" s="2">
        <v>6.0000000000000001E-3</v>
      </c>
      <c r="C11" s="11">
        <v>41.694175999999999</v>
      </c>
      <c r="D11" s="11">
        <v>51.501024000000001</v>
      </c>
      <c r="E11" s="11">
        <v>41.102600000000002</v>
      </c>
      <c r="F11" s="11">
        <v>45.905543999999999</v>
      </c>
      <c r="G11" s="11">
        <f t="shared" si="0"/>
        <v>180.20334399999999</v>
      </c>
      <c r="H11" s="11">
        <f t="shared" si="1"/>
        <v>45.050835999999997</v>
      </c>
      <c r="J11">
        <f>SUMSQ(G12)/28</f>
        <v>25592.308756392136</v>
      </c>
      <c r="K11" s="10"/>
      <c r="O11" s="3"/>
      <c r="S11" s="10"/>
      <c r="T11" s="17">
        <v>6.0000000000000001E-3</v>
      </c>
      <c r="U11" s="12">
        <v>45.050835999999997</v>
      </c>
    </row>
    <row r="12" spans="2:21" x14ac:dyDescent="0.35">
      <c r="B12" s="2" t="s">
        <v>6</v>
      </c>
      <c r="C12" s="43"/>
      <c r="D12" s="44"/>
      <c r="E12" s="44"/>
      <c r="F12" s="45"/>
      <c r="G12" s="46">
        <f>SUM(G5:G11)</f>
        <v>846.51322799999991</v>
      </c>
      <c r="H12" s="46">
        <f>SUM(H5:H11)</f>
        <v>211.62830699999998</v>
      </c>
      <c r="O12" s="3"/>
      <c r="S12" s="10"/>
      <c r="T12" s="12"/>
    </row>
    <row r="13" spans="2:21" x14ac:dyDescent="0.35">
      <c r="B13" s="9"/>
      <c r="O13" s="3"/>
      <c r="S13" s="10"/>
      <c r="T13" s="12"/>
    </row>
    <row r="14" spans="2:21" x14ac:dyDescent="0.35">
      <c r="B14" s="39" t="s">
        <v>1</v>
      </c>
      <c r="C14" s="37" t="s">
        <v>2</v>
      </c>
      <c r="D14" s="42"/>
      <c r="E14" s="42"/>
      <c r="F14" s="38"/>
      <c r="G14" s="39" t="s">
        <v>3</v>
      </c>
      <c r="H14" s="39" t="s">
        <v>4</v>
      </c>
      <c r="O14" s="3"/>
    </row>
    <row r="15" spans="2:21" x14ac:dyDescent="0.35">
      <c r="B15" s="40"/>
      <c r="C15" s="5">
        <v>1</v>
      </c>
      <c r="D15" s="5">
        <v>2</v>
      </c>
      <c r="E15" s="5">
        <v>3</v>
      </c>
      <c r="F15" s="5">
        <v>4</v>
      </c>
      <c r="G15" s="40"/>
      <c r="H15" s="40"/>
      <c r="O15" s="3"/>
    </row>
    <row r="16" spans="2:21" x14ac:dyDescent="0.35">
      <c r="B16" s="1" t="s">
        <v>21</v>
      </c>
      <c r="C16" s="11">
        <v>88.579400000000007</v>
      </c>
      <c r="D16" s="11">
        <v>131.815944</v>
      </c>
      <c r="E16" s="11">
        <v>87.432986</v>
      </c>
      <c r="F16" s="11">
        <v>95.576576000000003</v>
      </c>
      <c r="G16" s="11">
        <f>SUM(C16:F16)</f>
        <v>403.40490600000004</v>
      </c>
      <c r="H16" s="11">
        <f>AVERAGE(C16:F16)</f>
        <v>100.85122650000001</v>
      </c>
      <c r="O16" s="3"/>
    </row>
    <row r="17" spans="2:20" x14ac:dyDescent="0.35">
      <c r="O17" s="3"/>
    </row>
    <row r="18" spans="2:20" ht="15.5" customHeight="1" x14ac:dyDescent="0.35">
      <c r="K18" s="30" t="s">
        <v>25</v>
      </c>
      <c r="L18" s="32"/>
      <c r="M18" s="32"/>
      <c r="N18" s="32"/>
      <c r="O18" s="32"/>
      <c r="P18" s="32"/>
      <c r="Q18" s="32"/>
      <c r="R18" s="32"/>
      <c r="S18" s="32"/>
    </row>
    <row r="19" spans="2:20" ht="14.5" customHeight="1" x14ac:dyDescent="0.35">
      <c r="K19" s="32"/>
      <c r="L19" s="32"/>
      <c r="M19" s="32"/>
      <c r="N19" s="32"/>
      <c r="O19" s="32"/>
      <c r="P19" s="32"/>
      <c r="Q19" s="32"/>
      <c r="R19" s="32"/>
      <c r="S19" s="32"/>
    </row>
    <row r="20" spans="2:20" x14ac:dyDescent="0.35">
      <c r="B20" s="35" t="s">
        <v>30</v>
      </c>
      <c r="C20" s="36"/>
      <c r="D20" s="36"/>
      <c r="E20" s="36"/>
      <c r="F20" s="36"/>
      <c r="G20" s="36"/>
      <c r="O20" s="3"/>
    </row>
    <row r="21" spans="2:20" ht="14.5" customHeight="1" thickBot="1" x14ac:dyDescent="0.4">
      <c r="B21" s="36"/>
      <c r="C21" s="36"/>
      <c r="D21" s="36"/>
      <c r="E21" s="36"/>
      <c r="F21" s="36"/>
      <c r="G21" s="36"/>
      <c r="O21" s="3"/>
    </row>
    <row r="22" spans="2:20" ht="15" x14ac:dyDescent="0.35">
      <c r="C22" s="14" t="s">
        <v>26</v>
      </c>
      <c r="D22" s="33" t="s">
        <v>27</v>
      </c>
      <c r="E22" s="33" t="s">
        <v>28</v>
      </c>
      <c r="F22" s="33" t="s">
        <v>29</v>
      </c>
      <c r="O22" s="3"/>
    </row>
    <row r="23" spans="2:20" ht="15.5" thickBot="1" x14ac:dyDescent="0.4">
      <c r="C23" s="20" t="s">
        <v>24</v>
      </c>
      <c r="D23" s="34"/>
      <c r="E23" s="34"/>
      <c r="F23" s="34"/>
      <c r="O23" s="3"/>
    </row>
    <row r="24" spans="2:20" ht="15.5" x14ac:dyDescent="0.35">
      <c r="C24" s="21">
        <v>0</v>
      </c>
      <c r="D24" s="21">
        <v>1.98</v>
      </c>
      <c r="E24" s="21">
        <v>2.0099999999999998</v>
      </c>
      <c r="F24" s="21">
        <v>0.03</v>
      </c>
      <c r="O24" s="3"/>
    </row>
    <row r="25" spans="2:20" ht="15.5" x14ac:dyDescent="0.35">
      <c r="C25" s="21">
        <v>0.02</v>
      </c>
      <c r="D25" s="21">
        <v>1.96</v>
      </c>
      <c r="E25" s="21">
        <v>1.65</v>
      </c>
      <c r="F25" s="21">
        <v>-0.31</v>
      </c>
      <c r="O25" s="3"/>
    </row>
    <row r="26" spans="2:20" ht="15.5" x14ac:dyDescent="0.35">
      <c r="C26" s="21">
        <v>0.04</v>
      </c>
      <c r="D26" s="21">
        <v>2.0099999999999998</v>
      </c>
      <c r="E26" s="21">
        <v>1.66</v>
      </c>
      <c r="F26" s="21">
        <v>-0.35</v>
      </c>
      <c r="O26" s="3"/>
    </row>
    <row r="27" spans="2:20" ht="15.5" x14ac:dyDescent="0.35">
      <c r="C27" s="21">
        <v>0.06</v>
      </c>
      <c r="D27" s="21">
        <v>2.02</v>
      </c>
      <c r="E27" s="21">
        <v>1.64</v>
      </c>
      <c r="F27" s="21">
        <v>-0.38</v>
      </c>
      <c r="O27" s="3"/>
    </row>
    <row r="28" spans="2:20" ht="15.5" x14ac:dyDescent="0.35">
      <c r="C28" s="21">
        <v>0.08</v>
      </c>
      <c r="D28" s="21">
        <v>1.95</v>
      </c>
      <c r="E28" s="21">
        <v>1.64</v>
      </c>
      <c r="F28" s="21">
        <v>-0.31</v>
      </c>
      <c r="O28" s="3"/>
    </row>
    <row r="29" spans="2:20" ht="16" thickBot="1" x14ac:dyDescent="0.4">
      <c r="C29" s="22">
        <v>0.1</v>
      </c>
      <c r="D29" s="22">
        <v>2.58</v>
      </c>
      <c r="E29" s="22">
        <v>1.61</v>
      </c>
      <c r="F29" s="22">
        <v>-0.97</v>
      </c>
      <c r="O29" s="3"/>
    </row>
    <row r="30" spans="2:20" x14ac:dyDescent="0.35">
      <c r="O30" s="3"/>
    </row>
    <row r="32" spans="2:20" ht="15.5" customHeight="1" x14ac:dyDescent="0.35">
      <c r="B32" s="41" t="s">
        <v>23</v>
      </c>
      <c r="C32" s="41"/>
      <c r="L32" s="30" t="s">
        <v>40</v>
      </c>
      <c r="M32" s="30"/>
      <c r="N32" s="30"/>
      <c r="O32" s="30"/>
      <c r="P32" s="30"/>
      <c r="Q32" s="30"/>
      <c r="R32" s="30"/>
      <c r="S32" s="29"/>
      <c r="T32" s="29"/>
    </row>
    <row r="33" spans="2:20" ht="15" customHeight="1" thickBot="1" x14ac:dyDescent="0.4">
      <c r="B33" s="39" t="s">
        <v>7</v>
      </c>
      <c r="C33" s="39" t="s">
        <v>8</v>
      </c>
      <c r="D33" s="39" t="s">
        <v>9</v>
      </c>
      <c r="E33" s="39" t="s">
        <v>10</v>
      </c>
      <c r="F33" s="39" t="s">
        <v>11</v>
      </c>
      <c r="G33" s="37" t="s">
        <v>12</v>
      </c>
      <c r="H33" s="38"/>
      <c r="I33" s="39" t="s">
        <v>13</v>
      </c>
      <c r="K33" s="29"/>
      <c r="L33" s="31"/>
      <c r="M33" s="31"/>
      <c r="N33" s="31"/>
      <c r="O33" s="31"/>
      <c r="P33" s="31"/>
      <c r="Q33" s="31"/>
      <c r="R33" s="31"/>
      <c r="S33" s="29"/>
      <c r="T33" s="29"/>
    </row>
    <row r="34" spans="2:20" ht="31.5" thickBot="1" x14ac:dyDescent="0.4">
      <c r="B34" s="40"/>
      <c r="C34" s="40"/>
      <c r="D34" s="40"/>
      <c r="E34" s="40"/>
      <c r="F34" s="40"/>
      <c r="G34" s="7">
        <v>0.05</v>
      </c>
      <c r="H34" s="7">
        <v>0.01</v>
      </c>
      <c r="I34" s="40"/>
      <c r="L34" s="23" t="s">
        <v>31</v>
      </c>
      <c r="M34" s="23" t="s">
        <v>32</v>
      </c>
      <c r="N34" s="23" t="s">
        <v>33</v>
      </c>
      <c r="O34" s="23" t="s">
        <v>34</v>
      </c>
      <c r="P34" s="23" t="s">
        <v>35</v>
      </c>
      <c r="Q34" s="23" t="s">
        <v>36</v>
      </c>
      <c r="R34" s="23" t="s">
        <v>37</v>
      </c>
    </row>
    <row r="35" spans="2:20" ht="31" x14ac:dyDescent="0.35">
      <c r="B35" s="4" t="s">
        <v>14</v>
      </c>
      <c r="C35" s="8">
        <f>7-1</f>
        <v>6</v>
      </c>
      <c r="D35" s="16">
        <f>SUMSQ(G5:G11)/4-J10</f>
        <v>4831.0536774044558</v>
      </c>
      <c r="E35" s="16">
        <f>D35/C35</f>
        <v>805.17561290074264</v>
      </c>
      <c r="F35" s="15">
        <f>E35/E36</f>
        <v>30.24131607354003</v>
      </c>
      <c r="G35" s="15">
        <f>FINV(G34,C35,C36)</f>
        <v>2.5727116405095254</v>
      </c>
      <c r="H35" s="16">
        <f>FINV(H34,C35,C36)</f>
        <v>3.8117254972548089</v>
      </c>
      <c r="I35" s="4" t="s">
        <v>15</v>
      </c>
      <c r="L35" s="24" t="s">
        <v>38</v>
      </c>
      <c r="M35" s="25">
        <v>4831.05</v>
      </c>
      <c r="N35" s="25">
        <v>6</v>
      </c>
      <c r="O35" s="25">
        <v>805.18</v>
      </c>
      <c r="P35" s="25">
        <v>30.241</v>
      </c>
      <c r="Q35" s="24">
        <v>2.5720000000000001</v>
      </c>
      <c r="R35" s="28">
        <v>0</v>
      </c>
    </row>
    <row r="36" spans="2:20" ht="31" x14ac:dyDescent="0.35">
      <c r="B36" s="4" t="s">
        <v>16</v>
      </c>
      <c r="C36" s="8">
        <f>C37-C35</f>
        <v>21</v>
      </c>
      <c r="D36" s="16">
        <f>D37-D35</f>
        <v>559.12539751238</v>
      </c>
      <c r="E36" s="16">
        <f>D36/C36</f>
        <v>26.625018929160952</v>
      </c>
      <c r="F36" s="16"/>
      <c r="G36" s="16"/>
      <c r="H36" s="16"/>
      <c r="I36" s="8"/>
      <c r="L36" s="24" t="s">
        <v>39</v>
      </c>
      <c r="M36" s="25">
        <v>559.13</v>
      </c>
      <c r="N36" s="25">
        <v>21</v>
      </c>
      <c r="O36" s="25">
        <v>26.63</v>
      </c>
      <c r="P36" s="24"/>
      <c r="Q36" s="24"/>
      <c r="R36" s="24"/>
    </row>
    <row r="37" spans="2:20" ht="16" thickBot="1" x14ac:dyDescent="0.4">
      <c r="B37" s="4" t="s">
        <v>3</v>
      </c>
      <c r="C37" s="8">
        <f>7*4-1</f>
        <v>27</v>
      </c>
      <c r="D37" s="16">
        <f>SUMSQ(C5:F11)-J10</f>
        <v>5390.1790749168358</v>
      </c>
      <c r="E37" s="16"/>
      <c r="F37" s="16"/>
      <c r="G37" s="16"/>
      <c r="H37" s="16"/>
      <c r="I37" s="8"/>
      <c r="L37" s="26" t="s">
        <v>3</v>
      </c>
      <c r="M37" s="27">
        <v>5390.18</v>
      </c>
      <c r="N37" s="27">
        <v>27</v>
      </c>
      <c r="O37" s="26"/>
      <c r="P37" s="26"/>
      <c r="Q37" s="26"/>
      <c r="R37" s="26"/>
    </row>
    <row r="40" spans="2:20" x14ac:dyDescent="0.35">
      <c r="B40" s="3" t="s">
        <v>17</v>
      </c>
      <c r="C40" s="36" t="s">
        <v>18</v>
      </c>
      <c r="D40" s="36"/>
      <c r="E40" s="36"/>
      <c r="F40" s="36"/>
      <c r="G40" s="36"/>
    </row>
    <row r="41" spans="2:20" x14ac:dyDescent="0.35">
      <c r="B41" s="3"/>
      <c r="C41" s="36" t="s">
        <v>19</v>
      </c>
      <c r="D41" s="36"/>
      <c r="E41" s="36"/>
      <c r="F41" s="36"/>
      <c r="G41" s="36"/>
    </row>
    <row r="42" spans="2:20" x14ac:dyDescent="0.35">
      <c r="D42" s="3"/>
      <c r="E42" s="3" t="s">
        <v>20</v>
      </c>
      <c r="F42" s="3"/>
      <c r="G42" s="3"/>
    </row>
  </sheetData>
  <mergeCells count="26">
    <mergeCell ref="B2:H2"/>
    <mergeCell ref="B3:B4"/>
    <mergeCell ref="C3:F3"/>
    <mergeCell ref="G3:G4"/>
    <mergeCell ref="H3:H4"/>
    <mergeCell ref="C12:F12"/>
    <mergeCell ref="G33:H33"/>
    <mergeCell ref="I33:I34"/>
    <mergeCell ref="C41:G41"/>
    <mergeCell ref="B32:C32"/>
    <mergeCell ref="B33:B34"/>
    <mergeCell ref="C33:C34"/>
    <mergeCell ref="D33:D34"/>
    <mergeCell ref="E33:E34"/>
    <mergeCell ref="F33:F34"/>
    <mergeCell ref="C40:G40"/>
    <mergeCell ref="B14:B15"/>
    <mergeCell ref="C14:F14"/>
    <mergeCell ref="G14:G15"/>
    <mergeCell ref="H14:H15"/>
    <mergeCell ref="L32:R33"/>
    <mergeCell ref="K18:S19"/>
    <mergeCell ref="D22:D23"/>
    <mergeCell ref="E22:E23"/>
    <mergeCell ref="F22:F23"/>
    <mergeCell ref="B20:G21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M.TEGAR SUHITAR AHADA</dc:creator>
  <cp:lastModifiedBy>M.TEGAR SUHITAR AHADA</cp:lastModifiedBy>
  <dcterms:created xsi:type="dcterms:W3CDTF">2024-02-23T13:27:02Z</dcterms:created>
  <dcterms:modified xsi:type="dcterms:W3CDTF">2024-07-29T04:18:07Z</dcterms:modified>
</cp:coreProperties>
</file>