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UGM\KULIAH\TESIS\Publikasi\"/>
    </mc:Choice>
  </mc:AlternateContent>
  <bookViews>
    <workbookView xWindow="0" yWindow="0" windowWidth="2049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E77" i="1" l="1"/>
  <c r="AD77" i="1"/>
  <c r="AA77" i="1"/>
  <c r="Z77" i="1"/>
  <c r="AE76" i="1"/>
  <c r="AA76" i="1"/>
  <c r="AE75" i="1"/>
  <c r="AA75" i="1"/>
  <c r="AD70" i="1"/>
  <c r="AE70" i="1" s="1"/>
  <c r="Z70" i="1"/>
  <c r="AA70" i="1" s="1"/>
  <c r="AE69" i="1"/>
  <c r="AA69" i="1"/>
  <c r="AE68" i="1"/>
  <c r="AA68" i="1"/>
  <c r="AE67" i="1"/>
  <c r="AA67" i="1"/>
  <c r="AE66" i="1"/>
  <c r="AA66" i="1"/>
  <c r="AE65" i="1"/>
  <c r="AA65" i="1"/>
  <c r="AD60" i="1"/>
  <c r="AE60" i="1" s="1"/>
  <c r="Z60" i="1"/>
  <c r="AA60" i="1" s="1"/>
  <c r="AE59" i="1"/>
  <c r="AA59" i="1"/>
  <c r="AE58" i="1"/>
  <c r="AA58" i="1"/>
  <c r="AE57" i="1"/>
  <c r="AA57" i="1"/>
  <c r="AE56" i="1"/>
  <c r="AA56" i="1"/>
  <c r="AE55" i="1"/>
  <c r="AA55" i="1"/>
  <c r="AD50" i="1"/>
  <c r="AE50" i="1" s="1"/>
  <c r="Z50" i="1"/>
  <c r="AA50" i="1" s="1"/>
  <c r="AE49" i="1"/>
  <c r="AA49" i="1"/>
  <c r="AE48" i="1"/>
  <c r="AA48" i="1"/>
  <c r="AE47" i="1"/>
  <c r="AA47" i="1"/>
  <c r="AE46" i="1"/>
  <c r="AA46" i="1"/>
  <c r="AE45" i="1"/>
  <c r="AA45" i="1"/>
  <c r="AD40" i="1"/>
  <c r="AE40" i="1" s="1"/>
  <c r="Z40" i="1"/>
  <c r="AA40" i="1" s="1"/>
  <c r="AE39" i="1"/>
  <c r="AA39" i="1"/>
  <c r="AE38" i="1"/>
  <c r="AA38" i="1"/>
  <c r="AE37" i="1"/>
  <c r="AA37" i="1"/>
  <c r="AE36" i="1"/>
  <c r="AA36" i="1"/>
  <c r="AE35" i="1"/>
  <c r="AA35" i="1"/>
  <c r="AE30" i="1"/>
  <c r="AD30" i="1"/>
  <c r="AA30" i="1"/>
  <c r="Z30" i="1"/>
  <c r="AE29" i="1"/>
  <c r="AA29" i="1"/>
  <c r="AE28" i="1"/>
  <c r="AA28" i="1"/>
  <c r="AE27" i="1"/>
  <c r="AA27" i="1"/>
  <c r="AE26" i="1"/>
  <c r="AA26" i="1"/>
  <c r="AE25" i="1"/>
  <c r="AA25" i="1"/>
  <c r="AE20" i="1"/>
  <c r="AD20" i="1"/>
  <c r="AA20" i="1"/>
  <c r="Z20" i="1"/>
  <c r="AE19" i="1"/>
  <c r="AA19" i="1"/>
  <c r="AE18" i="1"/>
  <c r="AA18" i="1"/>
  <c r="AE17" i="1"/>
  <c r="AA17" i="1"/>
  <c r="AE16" i="1"/>
  <c r="AA16" i="1"/>
  <c r="AE15" i="1"/>
  <c r="AA15" i="1"/>
  <c r="AE10" i="1"/>
  <c r="AD10" i="1"/>
  <c r="AA10" i="1"/>
  <c r="Z10" i="1"/>
  <c r="AE9" i="1"/>
  <c r="AA9" i="1"/>
  <c r="AE8" i="1"/>
  <c r="AA8" i="1"/>
  <c r="AE7" i="1"/>
  <c r="AA7" i="1"/>
  <c r="AE6" i="1"/>
  <c r="AA6" i="1"/>
  <c r="AE5" i="1"/>
  <c r="AA5" i="1"/>
  <c r="V77" i="1"/>
  <c r="W77" i="1" s="1"/>
  <c r="R77" i="1"/>
  <c r="S77" i="1" s="1"/>
  <c r="W76" i="1"/>
  <c r="S76" i="1"/>
  <c r="W75" i="1"/>
  <c r="S75" i="1"/>
  <c r="V70" i="1"/>
  <c r="W70" i="1" s="1"/>
  <c r="R70" i="1"/>
  <c r="S70" i="1" s="1"/>
  <c r="W69" i="1"/>
  <c r="S69" i="1"/>
  <c r="W68" i="1"/>
  <c r="S68" i="1"/>
  <c r="W67" i="1"/>
  <c r="S67" i="1"/>
  <c r="W66" i="1"/>
  <c r="S66" i="1"/>
  <c r="W65" i="1"/>
  <c r="S65" i="1"/>
  <c r="V60" i="1"/>
  <c r="W60" i="1" s="1"/>
  <c r="R60" i="1"/>
  <c r="S60" i="1" s="1"/>
  <c r="W59" i="1"/>
  <c r="S59" i="1"/>
  <c r="W58" i="1"/>
  <c r="S58" i="1"/>
  <c r="W57" i="1"/>
  <c r="S57" i="1"/>
  <c r="W56" i="1"/>
  <c r="S56" i="1"/>
  <c r="W55" i="1"/>
  <c r="S55" i="1"/>
  <c r="V50" i="1"/>
  <c r="W50" i="1" s="1"/>
  <c r="R50" i="1"/>
  <c r="S50" i="1" s="1"/>
  <c r="W49" i="1"/>
  <c r="S49" i="1"/>
  <c r="W48" i="1"/>
  <c r="S48" i="1"/>
  <c r="W47" i="1"/>
  <c r="S47" i="1"/>
  <c r="W46" i="1"/>
  <c r="S46" i="1"/>
  <c r="W45" i="1"/>
  <c r="S45" i="1"/>
  <c r="V40" i="1"/>
  <c r="W40" i="1" s="1"/>
  <c r="R40" i="1"/>
  <c r="S40" i="1" s="1"/>
  <c r="W39" i="1"/>
  <c r="S39" i="1"/>
  <c r="W38" i="1"/>
  <c r="S38" i="1"/>
  <c r="W37" i="1"/>
  <c r="S37" i="1"/>
  <c r="W36" i="1"/>
  <c r="S36" i="1"/>
  <c r="W35" i="1"/>
  <c r="S35" i="1"/>
  <c r="V30" i="1"/>
  <c r="W30" i="1" s="1"/>
  <c r="R30" i="1"/>
  <c r="S30" i="1" s="1"/>
  <c r="W29" i="1"/>
  <c r="S29" i="1"/>
  <c r="W28" i="1"/>
  <c r="S28" i="1"/>
  <c r="W27" i="1"/>
  <c r="S27" i="1"/>
  <c r="W26" i="1"/>
  <c r="S26" i="1"/>
  <c r="W25" i="1"/>
  <c r="S25" i="1"/>
  <c r="V20" i="1"/>
  <c r="W20" i="1" s="1"/>
  <c r="R20" i="1"/>
  <c r="S20" i="1" s="1"/>
  <c r="W19" i="1"/>
  <c r="S19" i="1"/>
  <c r="W18" i="1"/>
  <c r="S18" i="1"/>
  <c r="W17" i="1"/>
  <c r="S17" i="1"/>
  <c r="W16" i="1"/>
  <c r="S16" i="1"/>
  <c r="W15" i="1"/>
  <c r="S15" i="1"/>
  <c r="V10" i="1"/>
  <c r="W10" i="1" s="1"/>
  <c r="R10" i="1"/>
  <c r="S10" i="1" s="1"/>
  <c r="W9" i="1"/>
  <c r="S9" i="1"/>
  <c r="W8" i="1"/>
  <c r="S8" i="1"/>
  <c r="W7" i="1"/>
  <c r="S7" i="1"/>
  <c r="W6" i="1"/>
  <c r="S6" i="1"/>
  <c r="W5" i="1"/>
  <c r="S5" i="1"/>
  <c r="O77" i="1"/>
  <c r="N77" i="1"/>
  <c r="K77" i="1"/>
  <c r="J77" i="1"/>
  <c r="O76" i="1"/>
  <c r="K76" i="1"/>
  <c r="O75" i="1"/>
  <c r="K75" i="1"/>
  <c r="N70" i="1"/>
  <c r="O70" i="1" s="1"/>
  <c r="J70" i="1"/>
  <c r="K70" i="1" s="1"/>
  <c r="O69" i="1"/>
  <c r="K69" i="1"/>
  <c r="O68" i="1"/>
  <c r="K68" i="1"/>
  <c r="O67" i="1"/>
  <c r="K67" i="1"/>
  <c r="O66" i="1"/>
  <c r="K66" i="1"/>
  <c r="O65" i="1"/>
  <c r="K65" i="1"/>
  <c r="N60" i="1"/>
  <c r="O60" i="1" s="1"/>
  <c r="J60" i="1"/>
  <c r="K60" i="1" s="1"/>
  <c r="O59" i="1"/>
  <c r="K59" i="1"/>
  <c r="O58" i="1"/>
  <c r="K58" i="1"/>
  <c r="O57" i="1"/>
  <c r="K57" i="1"/>
  <c r="O56" i="1"/>
  <c r="K56" i="1"/>
  <c r="O55" i="1"/>
  <c r="K55" i="1"/>
  <c r="N50" i="1"/>
  <c r="O50" i="1" s="1"/>
  <c r="J50" i="1"/>
  <c r="K50" i="1" s="1"/>
  <c r="O49" i="1"/>
  <c r="K49" i="1"/>
  <c r="O48" i="1"/>
  <c r="K48" i="1"/>
  <c r="O47" i="1"/>
  <c r="K47" i="1"/>
  <c r="O46" i="1"/>
  <c r="K46" i="1"/>
  <c r="O45" i="1"/>
  <c r="K45" i="1"/>
  <c r="N40" i="1"/>
  <c r="O40" i="1" s="1"/>
  <c r="J40" i="1"/>
  <c r="K40" i="1" s="1"/>
  <c r="O39" i="1"/>
  <c r="K39" i="1"/>
  <c r="O38" i="1"/>
  <c r="K38" i="1"/>
  <c r="O37" i="1"/>
  <c r="K37" i="1"/>
  <c r="O36" i="1"/>
  <c r="K36" i="1"/>
  <c r="O35" i="1"/>
  <c r="K35" i="1"/>
  <c r="N30" i="1"/>
  <c r="O30" i="1" s="1"/>
  <c r="J30" i="1"/>
  <c r="K30" i="1" s="1"/>
  <c r="O29" i="1"/>
  <c r="K29" i="1"/>
  <c r="O28" i="1"/>
  <c r="K28" i="1"/>
  <c r="O27" i="1"/>
  <c r="K27" i="1"/>
  <c r="O26" i="1"/>
  <c r="K26" i="1"/>
  <c r="O25" i="1"/>
  <c r="K25" i="1"/>
  <c r="N20" i="1"/>
  <c r="O20" i="1" s="1"/>
  <c r="J20" i="1"/>
  <c r="K20" i="1" s="1"/>
  <c r="O19" i="1"/>
  <c r="K19" i="1"/>
  <c r="O18" i="1"/>
  <c r="K18" i="1"/>
  <c r="O17" i="1"/>
  <c r="K17" i="1"/>
  <c r="O16" i="1"/>
  <c r="K16" i="1"/>
  <c r="O15" i="1"/>
  <c r="K15" i="1"/>
  <c r="N10" i="1"/>
  <c r="O10" i="1" s="1"/>
  <c r="J10" i="1"/>
  <c r="K10" i="1" s="1"/>
  <c r="O9" i="1"/>
  <c r="K9" i="1"/>
  <c r="O8" i="1"/>
  <c r="K8" i="1"/>
  <c r="O7" i="1"/>
  <c r="K7" i="1"/>
  <c r="O6" i="1"/>
  <c r="K6" i="1"/>
  <c r="O5" i="1"/>
  <c r="K5" i="1"/>
  <c r="F77" i="1" l="1"/>
  <c r="G77" i="1" s="1"/>
  <c r="C77" i="1"/>
  <c r="G76" i="1"/>
  <c r="C76" i="1"/>
  <c r="G75" i="1"/>
  <c r="C75" i="1"/>
  <c r="G70" i="1"/>
  <c r="F70" i="1"/>
  <c r="C70" i="1"/>
  <c r="B70" i="1"/>
  <c r="G69" i="1"/>
  <c r="C69" i="1"/>
  <c r="G68" i="1"/>
  <c r="C68" i="1"/>
  <c r="G67" i="1"/>
  <c r="C67" i="1"/>
  <c r="G66" i="1"/>
  <c r="C66" i="1"/>
  <c r="G65" i="1"/>
  <c r="C65" i="1"/>
  <c r="F60" i="1"/>
  <c r="G60" i="1" s="1"/>
  <c r="B60" i="1"/>
  <c r="C60" i="1" s="1"/>
  <c r="G59" i="1"/>
  <c r="C59" i="1"/>
  <c r="G58" i="1"/>
  <c r="C58" i="1"/>
  <c r="G57" i="1"/>
  <c r="C57" i="1"/>
  <c r="G56" i="1"/>
  <c r="C56" i="1"/>
  <c r="G55" i="1"/>
  <c r="C55" i="1"/>
  <c r="F50" i="1"/>
  <c r="G50" i="1" s="1"/>
  <c r="C50" i="1"/>
  <c r="G49" i="1"/>
  <c r="C49" i="1"/>
  <c r="G48" i="1"/>
  <c r="C48" i="1"/>
  <c r="G47" i="1"/>
  <c r="C47" i="1"/>
  <c r="G46" i="1"/>
  <c r="C46" i="1"/>
  <c r="G45" i="1"/>
  <c r="C45" i="1"/>
  <c r="G40" i="1"/>
  <c r="F40" i="1"/>
  <c r="C40" i="1"/>
  <c r="G39" i="1"/>
  <c r="C39" i="1"/>
  <c r="G38" i="1"/>
  <c r="C38" i="1"/>
  <c r="G37" i="1"/>
  <c r="C37" i="1"/>
  <c r="G36" i="1"/>
  <c r="C36" i="1"/>
  <c r="G35" i="1"/>
  <c r="C35" i="1"/>
  <c r="G30" i="1"/>
  <c r="F30" i="1"/>
  <c r="C30" i="1"/>
  <c r="G29" i="1"/>
  <c r="C29" i="1"/>
  <c r="G28" i="1"/>
  <c r="C28" i="1"/>
  <c r="G27" i="1"/>
  <c r="C27" i="1"/>
  <c r="G26" i="1"/>
  <c r="C26" i="1"/>
  <c r="G25" i="1"/>
  <c r="C25" i="1"/>
  <c r="F20" i="1"/>
  <c r="G20" i="1" s="1"/>
  <c r="C20" i="1"/>
  <c r="G19" i="1"/>
  <c r="C19" i="1"/>
  <c r="G18" i="1"/>
  <c r="C18" i="1"/>
  <c r="G17" i="1"/>
  <c r="C17" i="1"/>
  <c r="G16" i="1"/>
  <c r="C16" i="1"/>
  <c r="G15" i="1"/>
  <c r="C15" i="1"/>
  <c r="G10" i="1"/>
  <c r="F10" i="1"/>
  <c r="C10" i="1"/>
  <c r="G9" i="1"/>
  <c r="C9" i="1"/>
  <c r="G8" i="1"/>
  <c r="C8" i="1"/>
  <c r="G7" i="1"/>
  <c r="C7" i="1"/>
  <c r="G6" i="1"/>
  <c r="C6" i="1"/>
  <c r="G5" i="1"/>
  <c r="C5" i="1"/>
</calcChain>
</file>

<file path=xl/sharedStrings.xml><?xml version="1.0" encoding="utf-8"?>
<sst xmlns="http://schemas.openxmlformats.org/spreadsheetml/2006/main" count="616" uniqueCount="66">
  <si>
    <t>TRIBUNNEWS</t>
  </si>
  <si>
    <t>DETIKCOM</t>
  </si>
  <si>
    <t>Berita Berkualitas-Politainment</t>
  </si>
  <si>
    <t>Relevansi Sosial</t>
  </si>
  <si>
    <t>Frekuensi</t>
  </si>
  <si>
    <t>%</t>
  </si>
  <si>
    <t>Relevansi sosial tinggi</t>
  </si>
  <si>
    <t>cukup tinggi</t>
  </si>
  <si>
    <t>relevansi sedang</t>
  </si>
  <si>
    <t>cenderung personaliasi</t>
  </si>
  <si>
    <t>personalisasi tinggi</t>
  </si>
  <si>
    <t>Kedalaman Informasi</t>
  </si>
  <si>
    <t>Informasi sangat mendalam</t>
  </si>
  <si>
    <t>Informasi cukup mendalam</t>
  </si>
  <si>
    <t>Kedalaman sedang</t>
  </si>
  <si>
    <t>cenderung trivialisasi</t>
  </si>
  <si>
    <t>trivialisasi tinggi</t>
  </si>
  <si>
    <t>Keterpercayaan</t>
  </si>
  <si>
    <t>Keterpercayaan tinggi</t>
  </si>
  <si>
    <t>Keterpercayaan cukup tinggi</t>
  </si>
  <si>
    <t>Keterpercayaan sedang</t>
  </si>
  <si>
    <t>Cenderung sensasionalisme</t>
  </si>
  <si>
    <t>Sensasionalisme tinggi</t>
  </si>
  <si>
    <t>Keberagaman</t>
  </si>
  <si>
    <t>keberagaman tinggi</t>
  </si>
  <si>
    <t>keberagaman cukup tinggi</t>
  </si>
  <si>
    <t>keberagaman sedang</t>
  </si>
  <si>
    <t>keberagaman kurang</t>
  </si>
  <si>
    <t>keberagaman sangat kurang</t>
  </si>
  <si>
    <t>Kelengkapan</t>
  </si>
  <si>
    <t>Kelengkapan berita terpenuhi</t>
  </si>
  <si>
    <t>Kelengkapan berita cukup</t>
  </si>
  <si>
    <t>Kelengkapan berita sedang</t>
  </si>
  <si>
    <t>Kelengkapan berita kurang</t>
  </si>
  <si>
    <t>Kelengkapan berita sangat kurang</t>
  </si>
  <si>
    <t>Cenderung simplifikasi</t>
  </si>
  <si>
    <t>Simplifikasi tinggi</t>
  </si>
  <si>
    <t>Sumber/Asal Berita</t>
  </si>
  <si>
    <t>liputan langsung</t>
  </si>
  <si>
    <t>Kantor berita Indonesia</t>
  </si>
  <si>
    <t>Mengutip media dari Indonesia</t>
  </si>
  <si>
    <t>Mengutip dari media sosial</t>
  </si>
  <si>
    <t xml:space="preserve">Lainnya </t>
  </si>
  <si>
    <t>Jenis Narasumber</t>
  </si>
  <si>
    <t>Aktor politik pemerintah</t>
  </si>
  <si>
    <t>Organisasi/kelompok</t>
  </si>
  <si>
    <t>Ahli/intelektual</t>
  </si>
  <si>
    <t>Kerabat/keluarga aktor politik</t>
  </si>
  <si>
    <t>Tidak ada narasumber</t>
  </si>
  <si>
    <t>Gaya Bahasa</t>
  </si>
  <si>
    <t>Bahasa Kaidah Jurnalistik</t>
  </si>
  <si>
    <t>Bahasa Politainment</t>
  </si>
  <si>
    <t>Politainment+Berkualitas</t>
  </si>
  <si>
    <t>Politainment+Berita Berkualitas</t>
  </si>
  <si>
    <t>Kedalaman informasi sedang</t>
  </si>
  <si>
    <t>Cenderung trivial</t>
  </si>
  <si>
    <t>Trivialisasi tinggi</t>
  </si>
  <si>
    <t>Asal Berita</t>
  </si>
  <si>
    <t>Politainment-Berkualitas</t>
  </si>
  <si>
    <t>Politainment- Berkualitas</t>
  </si>
  <si>
    <t>Relevansi cukup tinggi</t>
  </si>
  <si>
    <t>Relevansi sosial sedang</t>
  </si>
  <si>
    <t>Cenderung personalisasi</t>
  </si>
  <si>
    <t>Personalisasi tinggi</t>
  </si>
  <si>
    <t>Non Politainment-Berkualitas</t>
  </si>
  <si>
    <t xml:space="preserve">Relevansi Sosial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</si>
</sst>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0" xfId="0" applyAlignment="1">
      <alignment horizontal="center"/>
    </xf>
    <xf numFmtId="2" fontId="0" fillId="0" borderId="2" xfId="0" applyNumberFormat="1" applyBorder="1"/>
    <xf numFmtId="0" fontId="0" fillId="0" borderId="3" xfId="0" applyBorder="1"/>
    <xf numFmtId="0" fontId="0" fillId="0" borderId="2" xfId="0" applyBorder="1" applyAlignment="1">
      <alignment horizontal="center"/>
    </xf>
    <xf numFmtId="2" fontId="0" fillId="0" borderId="3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77"/>
  <sheetViews>
    <sheetView tabSelected="1" workbookViewId="0">
      <selection activeCell="Y71" sqref="Y71:AE77"/>
    </sheetView>
  </sheetViews>
  <sheetFormatPr defaultRowHeight="15" x14ac:dyDescent="0.25"/>
  <cols>
    <col min="3" max="3" width="11" customWidth="1"/>
    <col min="7" max="7" width="10.7109375" customWidth="1"/>
    <col min="15" max="15" width="11.28515625" customWidth="1"/>
  </cols>
  <sheetData>
    <row r="1" spans="1:31" x14ac:dyDescent="0.25">
      <c r="A1" s="1" t="s">
        <v>0</v>
      </c>
      <c r="B1" s="1"/>
      <c r="C1" s="1"/>
      <c r="E1" s="1" t="s">
        <v>1</v>
      </c>
      <c r="F1" s="1"/>
      <c r="G1" s="1"/>
      <c r="I1" s="1" t="s">
        <v>0</v>
      </c>
      <c r="J1" s="1"/>
      <c r="K1" s="1"/>
      <c r="M1" s="1" t="s">
        <v>1</v>
      </c>
      <c r="N1" s="1"/>
      <c r="O1" s="1"/>
      <c r="Q1" s="1" t="s">
        <v>0</v>
      </c>
      <c r="R1" s="1"/>
      <c r="S1" s="1"/>
      <c r="U1" s="1" t="s">
        <v>1</v>
      </c>
      <c r="V1" s="1"/>
      <c r="W1" s="1"/>
      <c r="Y1" s="1" t="s">
        <v>0</v>
      </c>
      <c r="Z1" s="1"/>
      <c r="AA1" s="1"/>
      <c r="AC1" s="1" t="s">
        <v>1</v>
      </c>
      <c r="AD1" s="1"/>
      <c r="AE1" s="1"/>
    </row>
    <row r="2" spans="1:31" x14ac:dyDescent="0.25">
      <c r="A2" s="1" t="s">
        <v>2</v>
      </c>
      <c r="B2" s="1"/>
      <c r="C2" s="1"/>
      <c r="E2" s="2" t="s">
        <v>2</v>
      </c>
      <c r="F2" s="2"/>
      <c r="G2" s="2"/>
      <c r="I2" s="2" t="s">
        <v>52</v>
      </c>
      <c r="J2" s="2"/>
      <c r="K2" s="2"/>
      <c r="M2" s="2" t="s">
        <v>53</v>
      </c>
      <c r="N2" s="2"/>
      <c r="O2" s="2"/>
      <c r="Q2" s="2" t="s">
        <v>58</v>
      </c>
      <c r="R2" s="2"/>
      <c r="S2" s="2"/>
      <c r="U2" s="2" t="s">
        <v>59</v>
      </c>
      <c r="V2" s="2"/>
      <c r="W2" s="2"/>
      <c r="Y2" s="2" t="s">
        <v>64</v>
      </c>
      <c r="Z2" s="2"/>
      <c r="AA2" s="2"/>
      <c r="AC2" s="2" t="s">
        <v>64</v>
      </c>
      <c r="AD2" s="2"/>
      <c r="AE2" s="2"/>
    </row>
    <row r="3" spans="1:31" x14ac:dyDescent="0.25">
      <c r="A3" s="3" t="s">
        <v>3</v>
      </c>
      <c r="B3" s="3"/>
      <c r="C3" s="3"/>
      <c r="E3" s="3" t="s">
        <v>3</v>
      </c>
      <c r="F3" s="3"/>
      <c r="G3" s="3"/>
      <c r="I3" s="3" t="s">
        <v>3</v>
      </c>
      <c r="J3" s="3"/>
      <c r="K3" s="3"/>
      <c r="M3" s="3" t="s">
        <v>3</v>
      </c>
      <c r="N3" s="3"/>
      <c r="O3" s="3"/>
      <c r="Q3" s="3" t="s">
        <v>3</v>
      </c>
      <c r="R3" s="3"/>
      <c r="S3" s="3"/>
      <c r="U3" s="3" t="s">
        <v>3</v>
      </c>
      <c r="V3" s="3"/>
      <c r="W3" s="3"/>
      <c r="Y3" s="3" t="s">
        <v>65</v>
      </c>
      <c r="Z3" s="3"/>
      <c r="AA3" s="3"/>
      <c r="AC3" s="3" t="s">
        <v>65</v>
      </c>
      <c r="AD3" s="3"/>
      <c r="AE3" s="3"/>
    </row>
    <row r="4" spans="1:31" x14ac:dyDescent="0.25">
      <c r="A4" s="4"/>
      <c r="B4" s="4" t="s">
        <v>4</v>
      </c>
      <c r="C4" s="4" t="s">
        <v>5</v>
      </c>
      <c r="E4" s="4"/>
      <c r="F4" s="4" t="s">
        <v>4</v>
      </c>
      <c r="G4" s="4" t="s">
        <v>5</v>
      </c>
      <c r="I4" s="4"/>
      <c r="J4" s="4" t="s">
        <v>4</v>
      </c>
      <c r="K4" s="4" t="s">
        <v>5</v>
      </c>
      <c r="M4" s="4"/>
      <c r="N4" s="4" t="s">
        <v>4</v>
      </c>
      <c r="O4" s="4" t="s">
        <v>5</v>
      </c>
      <c r="Q4" s="4"/>
      <c r="R4" s="4" t="s">
        <v>4</v>
      </c>
      <c r="S4" s="4" t="s">
        <v>5</v>
      </c>
      <c r="U4" s="4"/>
      <c r="V4" s="4" t="s">
        <v>4</v>
      </c>
      <c r="W4" s="4" t="s">
        <v>5</v>
      </c>
      <c r="Y4" s="4"/>
      <c r="Z4" s="4" t="s">
        <v>4</v>
      </c>
      <c r="AA4" s="4" t="s">
        <v>5</v>
      </c>
      <c r="AC4" s="4"/>
      <c r="AD4" s="4" t="s">
        <v>4</v>
      </c>
      <c r="AE4" s="4" t="s">
        <v>5</v>
      </c>
    </row>
    <row r="5" spans="1:31" x14ac:dyDescent="0.25">
      <c r="A5" s="4" t="s">
        <v>6</v>
      </c>
      <c r="B5" s="5">
        <v>6</v>
      </c>
      <c r="C5" s="6">
        <f t="shared" ref="C5:C10" si="0">(B5/123)*100</f>
        <v>4.8780487804878048</v>
      </c>
      <c r="E5" s="4" t="s">
        <v>6</v>
      </c>
      <c r="F5" s="5">
        <v>5</v>
      </c>
      <c r="G5" s="6">
        <f t="shared" ref="G5:G10" si="1">(F5/131)*100</f>
        <v>3.8167938931297711</v>
      </c>
      <c r="I5" s="4" t="s">
        <v>6</v>
      </c>
      <c r="J5" s="5">
        <v>0</v>
      </c>
      <c r="K5" s="6">
        <f t="shared" ref="K5:K10" si="2">(J5/40)*100</f>
        <v>0</v>
      </c>
      <c r="M5" s="4" t="s">
        <v>6</v>
      </c>
      <c r="N5" s="5">
        <v>0</v>
      </c>
      <c r="O5" s="6">
        <f t="shared" ref="O5:O10" si="3">(N5/35)*100</f>
        <v>0</v>
      </c>
      <c r="Q5" s="4" t="s">
        <v>6</v>
      </c>
      <c r="R5" s="5">
        <v>1</v>
      </c>
      <c r="S5" s="6">
        <f t="shared" ref="S5:S10" si="4">(R5/49)*100</f>
        <v>2.0408163265306123</v>
      </c>
      <c r="U5" s="4" t="s">
        <v>6</v>
      </c>
      <c r="V5" s="8">
        <v>0</v>
      </c>
      <c r="W5" s="6">
        <f t="shared" ref="W5:W10" si="5">(V5/16)*100</f>
        <v>0</v>
      </c>
      <c r="Y5" s="4" t="s">
        <v>6</v>
      </c>
      <c r="Z5" s="5">
        <v>1</v>
      </c>
      <c r="AA5" s="6">
        <f t="shared" ref="AA5:AA10" si="6">(Z5/11)*100</f>
        <v>9.0909090909090917</v>
      </c>
      <c r="AC5" s="4" t="s">
        <v>6</v>
      </c>
      <c r="AD5" s="5">
        <v>0</v>
      </c>
      <c r="AE5" s="6">
        <f t="shared" ref="AE5:AE10" si="7">(AD5/9)*100</f>
        <v>0</v>
      </c>
    </row>
    <row r="6" spans="1:31" x14ac:dyDescent="0.25">
      <c r="A6" s="4" t="s">
        <v>7</v>
      </c>
      <c r="B6" s="5">
        <v>2</v>
      </c>
      <c r="C6" s="6">
        <f t="shared" si="0"/>
        <v>1.6260162601626018</v>
      </c>
      <c r="E6" s="4" t="s">
        <v>7</v>
      </c>
      <c r="F6" s="5">
        <v>2</v>
      </c>
      <c r="G6" s="6">
        <f t="shared" si="1"/>
        <v>1.5267175572519083</v>
      </c>
      <c r="I6" s="4" t="s">
        <v>7</v>
      </c>
      <c r="J6" s="5">
        <v>0</v>
      </c>
      <c r="K6" s="6">
        <f t="shared" si="2"/>
        <v>0</v>
      </c>
      <c r="M6" s="4" t="s">
        <v>7</v>
      </c>
      <c r="N6" s="5">
        <v>0</v>
      </c>
      <c r="O6" s="6">
        <f t="shared" si="3"/>
        <v>0</v>
      </c>
      <c r="Q6" s="4" t="s">
        <v>7</v>
      </c>
      <c r="R6" s="5">
        <v>0</v>
      </c>
      <c r="S6" s="6">
        <f t="shared" si="4"/>
        <v>0</v>
      </c>
      <c r="U6" s="4" t="s">
        <v>60</v>
      </c>
      <c r="V6" s="8">
        <v>0</v>
      </c>
      <c r="W6" s="6">
        <f t="shared" si="5"/>
        <v>0</v>
      </c>
      <c r="Y6" s="4" t="s">
        <v>7</v>
      </c>
      <c r="Z6" s="5">
        <v>2</v>
      </c>
      <c r="AA6" s="6">
        <f t="shared" si="6"/>
        <v>18.181818181818183</v>
      </c>
      <c r="AC6" s="4" t="s">
        <v>7</v>
      </c>
      <c r="AD6" s="5">
        <v>2</v>
      </c>
      <c r="AE6" s="6">
        <f t="shared" si="7"/>
        <v>22.222222222222221</v>
      </c>
    </row>
    <row r="7" spans="1:31" x14ac:dyDescent="0.25">
      <c r="A7" s="4" t="s">
        <v>8</v>
      </c>
      <c r="B7" s="5">
        <v>115</v>
      </c>
      <c r="C7" s="6">
        <f t="shared" si="0"/>
        <v>93.495934959349597</v>
      </c>
      <c r="E7" s="4" t="s">
        <v>8</v>
      </c>
      <c r="F7" s="5">
        <v>124</v>
      </c>
      <c r="G7" s="6">
        <f t="shared" si="1"/>
        <v>94.656488549618317</v>
      </c>
      <c r="I7" s="4" t="s">
        <v>8</v>
      </c>
      <c r="J7" s="5">
        <v>15</v>
      </c>
      <c r="K7" s="6">
        <f t="shared" si="2"/>
        <v>37.5</v>
      </c>
      <c r="M7" s="4" t="s">
        <v>8</v>
      </c>
      <c r="N7" s="5">
        <v>18</v>
      </c>
      <c r="O7" s="6">
        <f t="shared" si="3"/>
        <v>51.428571428571423</v>
      </c>
      <c r="Q7" s="4" t="s">
        <v>8</v>
      </c>
      <c r="R7" s="5">
        <v>13</v>
      </c>
      <c r="S7" s="6">
        <f t="shared" si="4"/>
        <v>26.530612244897959</v>
      </c>
      <c r="U7" s="4" t="s">
        <v>61</v>
      </c>
      <c r="V7" s="8">
        <v>5</v>
      </c>
      <c r="W7" s="6">
        <f t="shared" si="5"/>
        <v>31.25</v>
      </c>
      <c r="Y7" s="4" t="s">
        <v>8</v>
      </c>
      <c r="Z7" s="5">
        <v>8</v>
      </c>
      <c r="AA7" s="6">
        <f t="shared" si="6"/>
        <v>72.727272727272734</v>
      </c>
      <c r="AC7" s="4" t="s">
        <v>8</v>
      </c>
      <c r="AD7" s="5">
        <v>7</v>
      </c>
      <c r="AE7" s="6">
        <f t="shared" si="7"/>
        <v>77.777777777777786</v>
      </c>
    </row>
    <row r="8" spans="1:31" x14ac:dyDescent="0.25">
      <c r="A8" s="4" t="s">
        <v>9</v>
      </c>
      <c r="B8" s="5">
        <v>0</v>
      </c>
      <c r="C8" s="6">
        <f t="shared" si="0"/>
        <v>0</v>
      </c>
      <c r="E8" s="4" t="s">
        <v>9</v>
      </c>
      <c r="F8" s="5">
        <v>0</v>
      </c>
      <c r="G8" s="6">
        <f t="shared" si="1"/>
        <v>0</v>
      </c>
      <c r="I8" s="4" t="s">
        <v>9</v>
      </c>
      <c r="J8" s="5">
        <v>16</v>
      </c>
      <c r="K8" s="6">
        <f t="shared" si="2"/>
        <v>40</v>
      </c>
      <c r="M8" s="4" t="s">
        <v>9</v>
      </c>
      <c r="N8" s="5">
        <v>14</v>
      </c>
      <c r="O8" s="6">
        <f t="shared" si="3"/>
        <v>40</v>
      </c>
      <c r="Q8" s="4" t="s">
        <v>9</v>
      </c>
      <c r="R8" s="5">
        <v>13</v>
      </c>
      <c r="S8" s="6">
        <f t="shared" si="4"/>
        <v>26.530612244897959</v>
      </c>
      <c r="U8" s="4" t="s">
        <v>62</v>
      </c>
      <c r="V8" s="8">
        <v>6</v>
      </c>
      <c r="W8" s="6">
        <f t="shared" si="5"/>
        <v>37.5</v>
      </c>
      <c r="Y8" s="4" t="s">
        <v>9</v>
      </c>
      <c r="Z8" s="5">
        <v>0</v>
      </c>
      <c r="AA8" s="6">
        <f t="shared" si="6"/>
        <v>0</v>
      </c>
      <c r="AC8" s="4" t="s">
        <v>9</v>
      </c>
      <c r="AD8" s="5">
        <v>0</v>
      </c>
      <c r="AE8" s="6">
        <f t="shared" si="7"/>
        <v>0</v>
      </c>
    </row>
    <row r="9" spans="1:31" x14ac:dyDescent="0.25">
      <c r="A9" s="4" t="s">
        <v>10</v>
      </c>
      <c r="B9" s="5">
        <v>0</v>
      </c>
      <c r="C9" s="6">
        <f t="shared" si="0"/>
        <v>0</v>
      </c>
      <c r="E9" s="4" t="s">
        <v>10</v>
      </c>
      <c r="F9" s="5">
        <v>0</v>
      </c>
      <c r="G9" s="6">
        <f t="shared" si="1"/>
        <v>0</v>
      </c>
      <c r="I9" s="4" t="s">
        <v>10</v>
      </c>
      <c r="J9" s="5">
        <v>9</v>
      </c>
      <c r="K9" s="6">
        <f t="shared" si="2"/>
        <v>22.5</v>
      </c>
      <c r="M9" s="4" t="s">
        <v>10</v>
      </c>
      <c r="N9" s="5">
        <v>3</v>
      </c>
      <c r="O9" s="6">
        <f t="shared" si="3"/>
        <v>8.5714285714285712</v>
      </c>
      <c r="Q9" s="4" t="s">
        <v>10</v>
      </c>
      <c r="R9" s="5">
        <v>22</v>
      </c>
      <c r="S9" s="6">
        <f t="shared" si="4"/>
        <v>44.897959183673471</v>
      </c>
      <c r="U9" s="4" t="s">
        <v>63</v>
      </c>
      <c r="V9" s="8">
        <v>5</v>
      </c>
      <c r="W9" s="6">
        <f t="shared" si="5"/>
        <v>31.25</v>
      </c>
      <c r="Y9" s="4" t="s">
        <v>10</v>
      </c>
      <c r="Z9" s="5">
        <v>0</v>
      </c>
      <c r="AA9" s="6">
        <f t="shared" si="6"/>
        <v>0</v>
      </c>
      <c r="AC9" s="4" t="s">
        <v>10</v>
      </c>
      <c r="AD9" s="5">
        <v>0</v>
      </c>
      <c r="AE9" s="6">
        <f t="shared" si="7"/>
        <v>0</v>
      </c>
    </row>
    <row r="10" spans="1:31" x14ac:dyDescent="0.25">
      <c r="A10" s="4"/>
      <c r="B10" s="4">
        <v>123</v>
      </c>
      <c r="C10" s="6">
        <f t="shared" si="0"/>
        <v>100</v>
      </c>
      <c r="E10" s="4"/>
      <c r="F10" s="4">
        <f>SUM(F5:F9)</f>
        <v>131</v>
      </c>
      <c r="G10" s="6">
        <f t="shared" si="1"/>
        <v>100</v>
      </c>
      <c r="I10" s="4"/>
      <c r="J10" s="4">
        <f>SUM(J5:J9)</f>
        <v>40</v>
      </c>
      <c r="K10" s="6">
        <f t="shared" si="2"/>
        <v>100</v>
      </c>
      <c r="M10" s="4"/>
      <c r="N10" s="4">
        <f>SUM(N5:N9)</f>
        <v>35</v>
      </c>
      <c r="O10" s="6">
        <f t="shared" si="3"/>
        <v>100</v>
      </c>
      <c r="Q10" s="4"/>
      <c r="R10" s="4">
        <f>SUM(R5:R9)</f>
        <v>49</v>
      </c>
      <c r="S10" s="6">
        <f t="shared" si="4"/>
        <v>100</v>
      </c>
      <c r="U10" s="4"/>
      <c r="V10" s="4">
        <f>SUM(V5:V9)</f>
        <v>16</v>
      </c>
      <c r="W10" s="6">
        <f t="shared" si="5"/>
        <v>100</v>
      </c>
      <c r="Y10" s="4"/>
      <c r="Z10" s="4">
        <f>SUM(Z5:Z9)</f>
        <v>11</v>
      </c>
      <c r="AA10" s="6">
        <f t="shared" si="6"/>
        <v>100</v>
      </c>
      <c r="AC10" s="4"/>
      <c r="AD10" s="4">
        <f>SUM(AD5:AD9)</f>
        <v>9</v>
      </c>
      <c r="AE10" s="6">
        <f t="shared" si="7"/>
        <v>100</v>
      </c>
    </row>
    <row r="11" spans="1:31" x14ac:dyDescent="0.25">
      <c r="A11" s="1" t="s">
        <v>0</v>
      </c>
      <c r="B11" s="1"/>
      <c r="C11" s="1"/>
      <c r="E11" s="1" t="s">
        <v>1</v>
      </c>
      <c r="F11" s="1"/>
      <c r="G11" s="1"/>
      <c r="I11" s="1" t="s">
        <v>0</v>
      </c>
      <c r="J11" s="1"/>
      <c r="K11" s="1"/>
      <c r="M11" s="1" t="s">
        <v>1</v>
      </c>
      <c r="N11" s="1"/>
      <c r="O11" s="1"/>
      <c r="Q11" s="1" t="s">
        <v>0</v>
      </c>
      <c r="R11" s="1"/>
      <c r="S11" s="1"/>
      <c r="U11" s="1" t="s">
        <v>1</v>
      </c>
      <c r="V11" s="1"/>
      <c r="W11" s="1"/>
      <c r="Y11" s="1" t="s">
        <v>0</v>
      </c>
      <c r="Z11" s="1"/>
      <c r="AA11" s="1"/>
      <c r="AC11" s="1" t="s">
        <v>1</v>
      </c>
      <c r="AD11" s="1"/>
      <c r="AE11" s="1"/>
    </row>
    <row r="12" spans="1:31" x14ac:dyDescent="0.25">
      <c r="A12" s="1" t="s">
        <v>2</v>
      </c>
      <c r="B12" s="1"/>
      <c r="C12" s="1"/>
      <c r="E12" s="2" t="s">
        <v>2</v>
      </c>
      <c r="F12" s="2"/>
      <c r="G12" s="2"/>
      <c r="I12" s="2" t="s">
        <v>52</v>
      </c>
      <c r="J12" s="2"/>
      <c r="K12" s="2"/>
      <c r="M12" s="2" t="s">
        <v>53</v>
      </c>
      <c r="N12" s="2"/>
      <c r="O12" s="2"/>
      <c r="Q12" s="2" t="s">
        <v>58</v>
      </c>
      <c r="R12" s="2"/>
      <c r="S12" s="2"/>
      <c r="U12" s="2" t="s">
        <v>59</v>
      </c>
      <c r="V12" s="2"/>
      <c r="W12" s="2"/>
      <c r="Y12" s="2" t="s">
        <v>64</v>
      </c>
      <c r="Z12" s="2"/>
      <c r="AA12" s="2"/>
      <c r="AC12" s="2" t="s">
        <v>64</v>
      </c>
      <c r="AD12" s="2"/>
      <c r="AE12" s="2"/>
    </row>
    <row r="13" spans="1:31" x14ac:dyDescent="0.25">
      <c r="A13" s="3" t="s">
        <v>11</v>
      </c>
      <c r="B13" s="3"/>
      <c r="C13" s="3"/>
      <c r="E13" s="3" t="s">
        <v>11</v>
      </c>
      <c r="F13" s="3"/>
      <c r="G13" s="3"/>
      <c r="I13" s="3" t="s">
        <v>11</v>
      </c>
      <c r="J13" s="3"/>
      <c r="K13" s="3"/>
      <c r="M13" s="3" t="s">
        <v>11</v>
      </c>
      <c r="N13" s="3"/>
      <c r="O13" s="3"/>
      <c r="Q13" s="3" t="s">
        <v>11</v>
      </c>
      <c r="R13" s="3"/>
      <c r="S13" s="3"/>
      <c r="U13" s="3" t="s">
        <v>11</v>
      </c>
      <c r="V13" s="3"/>
      <c r="W13" s="3"/>
      <c r="Y13" s="3" t="s">
        <v>11</v>
      </c>
      <c r="Z13" s="3"/>
      <c r="AA13" s="3"/>
      <c r="AC13" s="3" t="s">
        <v>11</v>
      </c>
      <c r="AD13" s="3"/>
      <c r="AE13" s="3"/>
    </row>
    <row r="14" spans="1:31" x14ac:dyDescent="0.25">
      <c r="A14" s="4"/>
      <c r="B14" s="4" t="s">
        <v>4</v>
      </c>
      <c r="C14" s="4" t="s">
        <v>5</v>
      </c>
      <c r="E14" s="4"/>
      <c r="F14" s="4" t="s">
        <v>4</v>
      </c>
      <c r="G14" s="4" t="s">
        <v>5</v>
      </c>
      <c r="I14" s="4"/>
      <c r="J14" s="4" t="s">
        <v>4</v>
      </c>
      <c r="K14" s="4" t="s">
        <v>5</v>
      </c>
      <c r="M14" s="4"/>
      <c r="N14" s="4" t="s">
        <v>4</v>
      </c>
      <c r="O14" s="4" t="s">
        <v>5</v>
      </c>
      <c r="Q14" s="4"/>
      <c r="R14" s="4" t="s">
        <v>4</v>
      </c>
      <c r="S14" s="4" t="s">
        <v>5</v>
      </c>
      <c r="U14" s="4"/>
      <c r="V14" s="4" t="s">
        <v>4</v>
      </c>
      <c r="W14" s="4" t="s">
        <v>5</v>
      </c>
      <c r="Y14" s="4"/>
      <c r="Z14" s="4" t="s">
        <v>4</v>
      </c>
      <c r="AA14" s="4" t="s">
        <v>5</v>
      </c>
      <c r="AC14" s="4"/>
      <c r="AD14" s="4" t="s">
        <v>4</v>
      </c>
      <c r="AE14" s="4" t="s">
        <v>5</v>
      </c>
    </row>
    <row r="15" spans="1:31" x14ac:dyDescent="0.25">
      <c r="A15" s="4" t="s">
        <v>12</v>
      </c>
      <c r="B15" s="5">
        <v>7</v>
      </c>
      <c r="C15" s="6">
        <f t="shared" ref="C15:C20" si="8">(B15/123)*100</f>
        <v>5.6910569105691051</v>
      </c>
      <c r="E15" s="4" t="s">
        <v>12</v>
      </c>
      <c r="F15" s="5">
        <v>0</v>
      </c>
      <c r="G15" s="6">
        <f t="shared" ref="G15:G20" si="9">(F15/131)*100</f>
        <v>0</v>
      </c>
      <c r="I15" s="4" t="s">
        <v>12</v>
      </c>
      <c r="J15" s="5">
        <v>0</v>
      </c>
      <c r="K15" s="6">
        <f t="shared" ref="K15:K20" si="10">(J15/40)*100</f>
        <v>0</v>
      </c>
      <c r="M15" s="4" t="s">
        <v>12</v>
      </c>
      <c r="N15" s="5">
        <v>0</v>
      </c>
      <c r="O15" s="6">
        <f t="shared" ref="O15:O20" si="11">(N15/35)*100</f>
        <v>0</v>
      </c>
      <c r="Q15" s="4" t="s">
        <v>12</v>
      </c>
      <c r="R15" s="5">
        <v>0</v>
      </c>
      <c r="S15" s="6">
        <f t="shared" ref="S15:S20" si="12">(R15/49)*100</f>
        <v>0</v>
      </c>
      <c r="U15" s="4" t="s">
        <v>12</v>
      </c>
      <c r="V15" s="5">
        <v>0</v>
      </c>
      <c r="W15" s="6">
        <f t="shared" ref="W15:W20" si="13">(V15/16)*100</f>
        <v>0</v>
      </c>
      <c r="Y15" s="4" t="s">
        <v>12</v>
      </c>
      <c r="Z15" s="5">
        <v>0</v>
      </c>
      <c r="AA15" s="6">
        <f t="shared" ref="AA15:AA20" si="14">(Z15/11)*100</f>
        <v>0</v>
      </c>
      <c r="AC15" s="4" t="s">
        <v>12</v>
      </c>
      <c r="AD15" s="5">
        <v>0</v>
      </c>
      <c r="AE15" s="6">
        <f t="shared" ref="AE15:AE20" si="15">(AD15/9)*100</f>
        <v>0</v>
      </c>
    </row>
    <row r="16" spans="1:31" x14ac:dyDescent="0.25">
      <c r="A16" s="4" t="s">
        <v>13</v>
      </c>
      <c r="B16" s="5">
        <v>16</v>
      </c>
      <c r="C16" s="6">
        <f t="shared" si="8"/>
        <v>13.008130081300814</v>
      </c>
      <c r="E16" s="4" t="s">
        <v>13</v>
      </c>
      <c r="F16" s="5">
        <v>9</v>
      </c>
      <c r="G16" s="6">
        <f t="shared" si="9"/>
        <v>6.8702290076335881</v>
      </c>
      <c r="I16" s="4" t="s">
        <v>13</v>
      </c>
      <c r="J16" s="5">
        <v>0</v>
      </c>
      <c r="K16" s="6">
        <f t="shared" si="10"/>
        <v>0</v>
      </c>
      <c r="M16" s="4" t="s">
        <v>13</v>
      </c>
      <c r="N16" s="5">
        <v>0</v>
      </c>
      <c r="O16" s="6">
        <f t="shared" si="11"/>
        <v>0</v>
      </c>
      <c r="Q16" s="4" t="s">
        <v>13</v>
      </c>
      <c r="R16" s="5">
        <v>0</v>
      </c>
      <c r="S16" s="6">
        <f t="shared" si="12"/>
        <v>0</v>
      </c>
      <c r="U16" s="4" t="s">
        <v>13</v>
      </c>
      <c r="V16" s="5">
        <v>0</v>
      </c>
      <c r="W16" s="6">
        <f t="shared" si="13"/>
        <v>0</v>
      </c>
      <c r="Y16" s="4" t="s">
        <v>13</v>
      </c>
      <c r="Z16" s="5">
        <v>0</v>
      </c>
      <c r="AA16" s="6">
        <f t="shared" si="14"/>
        <v>0</v>
      </c>
      <c r="AC16" s="4" t="s">
        <v>13</v>
      </c>
      <c r="AD16" s="5">
        <v>0</v>
      </c>
      <c r="AE16" s="6">
        <f t="shared" si="15"/>
        <v>0</v>
      </c>
    </row>
    <row r="17" spans="1:31" x14ac:dyDescent="0.25">
      <c r="A17" s="4" t="s">
        <v>14</v>
      </c>
      <c r="B17" s="5">
        <v>100</v>
      </c>
      <c r="C17" s="6">
        <f t="shared" si="8"/>
        <v>81.300813008130078</v>
      </c>
      <c r="E17" s="4" t="s">
        <v>14</v>
      </c>
      <c r="F17" s="5">
        <v>122</v>
      </c>
      <c r="G17" s="6">
        <f t="shared" si="9"/>
        <v>93.129770992366417</v>
      </c>
      <c r="I17" s="4" t="s">
        <v>14</v>
      </c>
      <c r="J17" s="5">
        <v>4</v>
      </c>
      <c r="K17" s="6">
        <f t="shared" si="10"/>
        <v>10</v>
      </c>
      <c r="M17" s="4" t="s">
        <v>54</v>
      </c>
      <c r="N17" s="5">
        <v>2</v>
      </c>
      <c r="O17" s="6">
        <f t="shared" si="11"/>
        <v>5.7142857142857144</v>
      </c>
      <c r="Q17" s="4" t="s">
        <v>14</v>
      </c>
      <c r="R17" s="5">
        <v>1</v>
      </c>
      <c r="S17" s="6">
        <f t="shared" si="12"/>
        <v>2.0408163265306123</v>
      </c>
      <c r="U17" s="4" t="s">
        <v>54</v>
      </c>
      <c r="V17" s="5">
        <v>0</v>
      </c>
      <c r="W17" s="6">
        <f t="shared" si="13"/>
        <v>0</v>
      </c>
      <c r="Y17" s="4" t="s">
        <v>14</v>
      </c>
      <c r="Z17" s="5">
        <v>11</v>
      </c>
      <c r="AA17" s="6">
        <f t="shared" si="14"/>
        <v>100</v>
      </c>
      <c r="AC17" s="4" t="s">
        <v>14</v>
      </c>
      <c r="AD17" s="5">
        <v>9</v>
      </c>
      <c r="AE17" s="6">
        <f t="shared" si="15"/>
        <v>100</v>
      </c>
    </row>
    <row r="18" spans="1:31" x14ac:dyDescent="0.25">
      <c r="A18" s="4" t="s">
        <v>15</v>
      </c>
      <c r="B18" s="5">
        <v>0</v>
      </c>
      <c r="C18" s="6">
        <f t="shared" si="8"/>
        <v>0</v>
      </c>
      <c r="E18" s="4" t="s">
        <v>15</v>
      </c>
      <c r="F18" s="5">
        <v>0</v>
      </c>
      <c r="G18" s="6">
        <f t="shared" si="9"/>
        <v>0</v>
      </c>
      <c r="I18" s="4" t="s">
        <v>15</v>
      </c>
      <c r="J18" s="5">
        <v>23</v>
      </c>
      <c r="K18" s="6">
        <f t="shared" si="10"/>
        <v>57.499999999999993</v>
      </c>
      <c r="M18" s="4" t="s">
        <v>55</v>
      </c>
      <c r="N18" s="5">
        <v>29</v>
      </c>
      <c r="O18" s="6">
        <f t="shared" si="11"/>
        <v>82.857142857142861</v>
      </c>
      <c r="Q18" s="4" t="s">
        <v>15</v>
      </c>
      <c r="R18" s="5">
        <v>24</v>
      </c>
      <c r="S18" s="6">
        <f t="shared" si="12"/>
        <v>48.979591836734691</v>
      </c>
      <c r="U18" s="4" t="s">
        <v>55</v>
      </c>
      <c r="V18" s="5">
        <v>7</v>
      </c>
      <c r="W18" s="6">
        <f t="shared" si="13"/>
        <v>43.75</v>
      </c>
      <c r="Y18" s="4" t="s">
        <v>15</v>
      </c>
      <c r="Z18" s="5">
        <v>0</v>
      </c>
      <c r="AA18" s="6">
        <f t="shared" si="14"/>
        <v>0</v>
      </c>
      <c r="AC18" s="4" t="s">
        <v>15</v>
      </c>
      <c r="AD18" s="5">
        <v>0</v>
      </c>
      <c r="AE18" s="6">
        <f t="shared" si="15"/>
        <v>0</v>
      </c>
    </row>
    <row r="19" spans="1:31" x14ac:dyDescent="0.25">
      <c r="A19" s="4" t="s">
        <v>16</v>
      </c>
      <c r="B19" s="5">
        <v>0</v>
      </c>
      <c r="C19" s="6">
        <f t="shared" si="8"/>
        <v>0</v>
      </c>
      <c r="E19" s="4" t="s">
        <v>16</v>
      </c>
      <c r="F19" s="5">
        <v>0</v>
      </c>
      <c r="G19" s="6">
        <f t="shared" si="9"/>
        <v>0</v>
      </c>
      <c r="I19" s="4" t="s">
        <v>16</v>
      </c>
      <c r="J19" s="5">
        <v>13</v>
      </c>
      <c r="K19" s="6">
        <f t="shared" si="10"/>
        <v>32.5</v>
      </c>
      <c r="M19" s="4" t="s">
        <v>56</v>
      </c>
      <c r="N19" s="5">
        <v>4</v>
      </c>
      <c r="O19" s="6">
        <f t="shared" si="11"/>
        <v>11.428571428571429</v>
      </c>
      <c r="Q19" s="4" t="s">
        <v>16</v>
      </c>
      <c r="R19" s="5">
        <v>24</v>
      </c>
      <c r="S19" s="6">
        <f t="shared" si="12"/>
        <v>48.979591836734691</v>
      </c>
      <c r="U19" s="4" t="s">
        <v>56</v>
      </c>
      <c r="V19" s="5">
        <v>9</v>
      </c>
      <c r="W19" s="6">
        <f t="shared" si="13"/>
        <v>56.25</v>
      </c>
      <c r="Y19" s="4" t="s">
        <v>16</v>
      </c>
      <c r="Z19" s="5">
        <v>0</v>
      </c>
      <c r="AA19" s="6">
        <f t="shared" si="14"/>
        <v>0</v>
      </c>
      <c r="AC19" s="4" t="s">
        <v>16</v>
      </c>
      <c r="AD19" s="5">
        <v>0</v>
      </c>
      <c r="AE19" s="6">
        <f t="shared" si="15"/>
        <v>0</v>
      </c>
    </row>
    <row r="20" spans="1:31" x14ac:dyDescent="0.25">
      <c r="A20" s="4"/>
      <c r="B20" s="4">
        <v>123</v>
      </c>
      <c r="C20" s="6">
        <f t="shared" si="8"/>
        <v>100</v>
      </c>
      <c r="E20" s="4"/>
      <c r="F20" s="4">
        <f>SUM(F15:F19)</f>
        <v>131</v>
      </c>
      <c r="G20" s="6">
        <f t="shared" si="9"/>
        <v>100</v>
      </c>
      <c r="I20" s="4"/>
      <c r="J20" s="4">
        <f>SUM(J15:J19)</f>
        <v>40</v>
      </c>
      <c r="K20" s="6">
        <f t="shared" si="10"/>
        <v>100</v>
      </c>
      <c r="M20" s="4"/>
      <c r="N20" s="4">
        <f>SUM(N15:N19)</f>
        <v>35</v>
      </c>
      <c r="O20" s="6">
        <f t="shared" si="11"/>
        <v>100</v>
      </c>
      <c r="Q20" s="4"/>
      <c r="R20" s="4">
        <f>SUM(R15:R19)</f>
        <v>49</v>
      </c>
      <c r="S20" s="6">
        <f t="shared" si="12"/>
        <v>100</v>
      </c>
      <c r="U20" s="4"/>
      <c r="V20" s="4">
        <f>SUM(V15:V19)</f>
        <v>16</v>
      </c>
      <c r="W20" s="6">
        <f t="shared" si="13"/>
        <v>100</v>
      </c>
      <c r="Y20" s="4"/>
      <c r="Z20" s="4">
        <f>SUM(Z15:Z19)</f>
        <v>11</v>
      </c>
      <c r="AA20" s="6">
        <f t="shared" si="14"/>
        <v>100</v>
      </c>
      <c r="AC20" s="4"/>
      <c r="AD20" s="4">
        <f>SUM(AD15:AD19)</f>
        <v>9</v>
      </c>
      <c r="AE20" s="6">
        <f t="shared" si="15"/>
        <v>100</v>
      </c>
    </row>
    <row r="21" spans="1:31" x14ac:dyDescent="0.25">
      <c r="A21" s="1" t="s">
        <v>0</v>
      </c>
      <c r="B21" s="1"/>
      <c r="C21" s="1"/>
      <c r="E21" s="1" t="s">
        <v>1</v>
      </c>
      <c r="F21" s="1"/>
      <c r="G21" s="1"/>
      <c r="I21" s="1" t="s">
        <v>0</v>
      </c>
      <c r="J21" s="1"/>
      <c r="K21" s="1"/>
      <c r="M21" s="1" t="s">
        <v>1</v>
      </c>
      <c r="N21" s="1"/>
      <c r="O21" s="1"/>
      <c r="Q21" s="1" t="s">
        <v>0</v>
      </c>
      <c r="R21" s="1"/>
      <c r="S21" s="1"/>
      <c r="U21" s="1" t="s">
        <v>1</v>
      </c>
      <c r="V21" s="1"/>
      <c r="W21" s="1"/>
      <c r="Y21" s="1" t="s">
        <v>0</v>
      </c>
      <c r="Z21" s="1"/>
      <c r="AA21" s="1"/>
      <c r="AC21" s="1" t="s">
        <v>1</v>
      </c>
      <c r="AD21" s="1"/>
      <c r="AE21" s="1"/>
    </row>
    <row r="22" spans="1:31" x14ac:dyDescent="0.25">
      <c r="A22" s="1" t="s">
        <v>2</v>
      </c>
      <c r="B22" s="1"/>
      <c r="C22" s="1"/>
      <c r="E22" s="2" t="s">
        <v>2</v>
      </c>
      <c r="F22" s="2"/>
      <c r="G22" s="2"/>
      <c r="I22" s="2" t="s">
        <v>52</v>
      </c>
      <c r="J22" s="2"/>
      <c r="K22" s="2"/>
      <c r="M22" s="2" t="s">
        <v>53</v>
      </c>
      <c r="N22" s="2"/>
      <c r="O22" s="2"/>
      <c r="Q22" s="2" t="s">
        <v>58</v>
      </c>
      <c r="R22" s="2"/>
      <c r="S22" s="2"/>
      <c r="U22" s="2" t="s">
        <v>59</v>
      </c>
      <c r="V22" s="2"/>
      <c r="W22" s="2"/>
      <c r="Y22" s="2" t="s">
        <v>64</v>
      </c>
      <c r="Z22" s="2"/>
      <c r="AA22" s="2"/>
      <c r="AC22" s="2" t="s">
        <v>64</v>
      </c>
      <c r="AD22" s="2"/>
      <c r="AE22" s="2"/>
    </row>
    <row r="23" spans="1:31" x14ac:dyDescent="0.25">
      <c r="A23" s="3" t="s">
        <v>17</v>
      </c>
      <c r="B23" s="3"/>
      <c r="C23" s="3"/>
      <c r="E23" s="3" t="s">
        <v>17</v>
      </c>
      <c r="F23" s="3"/>
      <c r="G23" s="3"/>
      <c r="I23" s="3" t="s">
        <v>17</v>
      </c>
      <c r="J23" s="3"/>
      <c r="K23" s="3"/>
      <c r="M23" s="3" t="s">
        <v>17</v>
      </c>
      <c r="N23" s="3"/>
      <c r="O23" s="3"/>
      <c r="Q23" s="3" t="s">
        <v>17</v>
      </c>
      <c r="R23" s="3"/>
      <c r="S23" s="3"/>
      <c r="U23" s="3" t="s">
        <v>17</v>
      </c>
      <c r="V23" s="3"/>
      <c r="W23" s="3"/>
      <c r="Y23" s="3" t="s">
        <v>17</v>
      </c>
      <c r="Z23" s="3"/>
      <c r="AA23" s="3"/>
      <c r="AC23" s="3" t="s">
        <v>17</v>
      </c>
      <c r="AD23" s="3"/>
      <c r="AE23" s="3"/>
    </row>
    <row r="24" spans="1:31" x14ac:dyDescent="0.25">
      <c r="A24" s="4"/>
      <c r="B24" s="4" t="s">
        <v>4</v>
      </c>
      <c r="C24" s="4" t="s">
        <v>5</v>
      </c>
      <c r="E24" s="4"/>
      <c r="F24" s="4" t="s">
        <v>4</v>
      </c>
      <c r="G24" s="4" t="s">
        <v>5</v>
      </c>
      <c r="I24" s="4"/>
      <c r="J24" s="4" t="s">
        <v>4</v>
      </c>
      <c r="K24" s="4" t="s">
        <v>5</v>
      </c>
      <c r="M24" s="4"/>
      <c r="N24" s="4" t="s">
        <v>4</v>
      </c>
      <c r="O24" s="4" t="s">
        <v>5</v>
      </c>
      <c r="Q24" s="4"/>
      <c r="R24" s="4" t="s">
        <v>4</v>
      </c>
      <c r="S24" s="4" t="s">
        <v>5</v>
      </c>
      <c r="U24" s="4"/>
      <c r="V24" s="4" t="s">
        <v>4</v>
      </c>
      <c r="W24" s="4" t="s">
        <v>5</v>
      </c>
      <c r="Y24" s="4"/>
      <c r="Z24" s="4" t="s">
        <v>4</v>
      </c>
      <c r="AA24" s="4" t="s">
        <v>5</v>
      </c>
      <c r="AC24" s="4"/>
      <c r="AD24" s="4" t="s">
        <v>4</v>
      </c>
      <c r="AE24" s="4" t="s">
        <v>5</v>
      </c>
    </row>
    <row r="25" spans="1:31" x14ac:dyDescent="0.25">
      <c r="A25" s="4" t="s">
        <v>18</v>
      </c>
      <c r="B25" s="5">
        <v>116</v>
      </c>
      <c r="C25" s="6">
        <f t="shared" ref="C25:C30" si="16">(B25/123)*100</f>
        <v>94.308943089430898</v>
      </c>
      <c r="E25" s="4" t="s">
        <v>18</v>
      </c>
      <c r="F25" s="5">
        <v>122</v>
      </c>
      <c r="G25" s="6">
        <f t="shared" ref="G25:G30" si="17">(F25/131)*100</f>
        <v>93.129770992366417</v>
      </c>
      <c r="I25" s="4" t="s">
        <v>18</v>
      </c>
      <c r="J25" s="5">
        <v>18</v>
      </c>
      <c r="K25" s="6">
        <f t="shared" ref="K25:K30" si="18">(J25/40)*100</f>
        <v>45</v>
      </c>
      <c r="M25" s="4" t="s">
        <v>18</v>
      </c>
      <c r="N25" s="5">
        <v>19</v>
      </c>
      <c r="O25" s="6">
        <f t="shared" ref="O25:O30" si="19">(N25/35)*100</f>
        <v>54.285714285714285</v>
      </c>
      <c r="Q25" s="4" t="s">
        <v>18</v>
      </c>
      <c r="R25" s="5">
        <v>12</v>
      </c>
      <c r="S25" s="6">
        <f t="shared" ref="S25:S30" si="20">(R25/49)*100</f>
        <v>24.489795918367346</v>
      </c>
      <c r="U25" s="4" t="s">
        <v>18</v>
      </c>
      <c r="V25" s="5">
        <v>4</v>
      </c>
      <c r="W25" s="6">
        <f t="shared" ref="W25:W30" si="21">(V25/16)*100</f>
        <v>25</v>
      </c>
      <c r="Y25" s="4" t="s">
        <v>18</v>
      </c>
      <c r="Z25" s="5">
        <v>10</v>
      </c>
      <c r="AA25" s="6">
        <f t="shared" ref="AA25:AA30" si="22">(Z25/11)*100</f>
        <v>90.909090909090907</v>
      </c>
      <c r="AC25" s="4" t="s">
        <v>18</v>
      </c>
      <c r="AD25" s="5">
        <v>9</v>
      </c>
      <c r="AE25" s="6">
        <f t="shared" ref="AE25:AE30" si="23">(AD25/9)*100</f>
        <v>100</v>
      </c>
    </row>
    <row r="26" spans="1:31" x14ac:dyDescent="0.25">
      <c r="A26" s="4" t="s">
        <v>19</v>
      </c>
      <c r="B26" s="5">
        <v>5</v>
      </c>
      <c r="C26" s="6">
        <f t="shared" si="16"/>
        <v>4.0650406504065035</v>
      </c>
      <c r="E26" s="4" t="s">
        <v>19</v>
      </c>
      <c r="F26" s="5">
        <v>9</v>
      </c>
      <c r="G26" s="6">
        <f t="shared" si="17"/>
        <v>6.8702290076335881</v>
      </c>
      <c r="I26" s="4" t="s">
        <v>19</v>
      </c>
      <c r="J26" s="5">
        <v>22</v>
      </c>
      <c r="K26" s="6">
        <f t="shared" si="18"/>
        <v>55.000000000000007</v>
      </c>
      <c r="M26" s="4" t="s">
        <v>19</v>
      </c>
      <c r="N26" s="5">
        <v>16</v>
      </c>
      <c r="O26" s="6">
        <f t="shared" si="19"/>
        <v>45.714285714285715</v>
      </c>
      <c r="Q26" s="4" t="s">
        <v>19</v>
      </c>
      <c r="R26" s="5">
        <v>22</v>
      </c>
      <c r="S26" s="6">
        <f t="shared" si="20"/>
        <v>44.897959183673471</v>
      </c>
      <c r="U26" s="4" t="s">
        <v>19</v>
      </c>
      <c r="V26" s="5">
        <v>9</v>
      </c>
      <c r="W26" s="6">
        <f t="shared" si="21"/>
        <v>56.25</v>
      </c>
      <c r="Y26" s="4" t="s">
        <v>19</v>
      </c>
      <c r="Z26" s="5">
        <v>0</v>
      </c>
      <c r="AA26" s="6">
        <f t="shared" si="22"/>
        <v>0</v>
      </c>
      <c r="AC26" s="4" t="s">
        <v>19</v>
      </c>
      <c r="AD26" s="5">
        <v>0</v>
      </c>
      <c r="AE26" s="6">
        <f t="shared" si="23"/>
        <v>0</v>
      </c>
    </row>
    <row r="27" spans="1:31" x14ac:dyDescent="0.25">
      <c r="A27" s="4" t="s">
        <v>20</v>
      </c>
      <c r="B27" s="5">
        <v>0</v>
      </c>
      <c r="C27" s="6">
        <f t="shared" si="16"/>
        <v>0</v>
      </c>
      <c r="E27" s="4" t="s">
        <v>20</v>
      </c>
      <c r="F27" s="5">
        <v>0</v>
      </c>
      <c r="G27" s="6">
        <f t="shared" si="17"/>
        <v>0</v>
      </c>
      <c r="I27" s="4" t="s">
        <v>20</v>
      </c>
      <c r="J27" s="5">
        <v>0</v>
      </c>
      <c r="K27" s="6">
        <f t="shared" si="18"/>
        <v>0</v>
      </c>
      <c r="M27" s="4" t="s">
        <v>20</v>
      </c>
      <c r="N27" s="5">
        <v>0</v>
      </c>
      <c r="O27" s="6">
        <f t="shared" si="19"/>
        <v>0</v>
      </c>
      <c r="Q27" s="4" t="s">
        <v>20</v>
      </c>
      <c r="R27" s="5">
        <v>10</v>
      </c>
      <c r="S27" s="6">
        <f t="shared" si="20"/>
        <v>20.408163265306122</v>
      </c>
      <c r="U27" s="4" t="s">
        <v>20</v>
      </c>
      <c r="V27" s="5">
        <v>3</v>
      </c>
      <c r="W27" s="6">
        <f t="shared" si="21"/>
        <v>18.75</v>
      </c>
      <c r="Y27" s="4" t="s">
        <v>20</v>
      </c>
      <c r="Z27" s="5">
        <v>1</v>
      </c>
      <c r="AA27" s="6">
        <f t="shared" si="22"/>
        <v>9.0909090909090917</v>
      </c>
      <c r="AC27" s="4" t="s">
        <v>20</v>
      </c>
      <c r="AD27" s="5">
        <v>0</v>
      </c>
      <c r="AE27" s="6">
        <f t="shared" si="23"/>
        <v>0</v>
      </c>
    </row>
    <row r="28" spans="1:31" x14ac:dyDescent="0.25">
      <c r="A28" s="4" t="s">
        <v>21</v>
      </c>
      <c r="B28" s="5">
        <v>0</v>
      </c>
      <c r="C28" s="6">
        <f t="shared" si="16"/>
        <v>0</v>
      </c>
      <c r="E28" s="4" t="s">
        <v>21</v>
      </c>
      <c r="F28" s="5">
        <v>0</v>
      </c>
      <c r="G28" s="6">
        <f t="shared" si="17"/>
        <v>0</v>
      </c>
      <c r="I28" s="4" t="s">
        <v>21</v>
      </c>
      <c r="J28" s="5">
        <v>0</v>
      </c>
      <c r="K28" s="6">
        <f t="shared" si="18"/>
        <v>0</v>
      </c>
      <c r="M28" s="4" t="s">
        <v>21</v>
      </c>
      <c r="N28" s="5">
        <v>0</v>
      </c>
      <c r="O28" s="6">
        <f t="shared" si="19"/>
        <v>0</v>
      </c>
      <c r="Q28" s="4" t="s">
        <v>21</v>
      </c>
      <c r="R28" s="5">
        <v>1</v>
      </c>
      <c r="S28" s="6">
        <f t="shared" si="20"/>
        <v>2.0408163265306123</v>
      </c>
      <c r="U28" s="4" t="s">
        <v>21</v>
      </c>
      <c r="V28" s="5">
        <v>0</v>
      </c>
      <c r="W28" s="6">
        <f t="shared" si="21"/>
        <v>0</v>
      </c>
      <c r="Y28" s="4" t="s">
        <v>21</v>
      </c>
      <c r="Z28" s="5">
        <v>0</v>
      </c>
      <c r="AA28" s="6">
        <f t="shared" si="22"/>
        <v>0</v>
      </c>
      <c r="AC28" s="4" t="s">
        <v>21</v>
      </c>
      <c r="AD28" s="5">
        <v>0</v>
      </c>
      <c r="AE28" s="6">
        <f t="shared" si="23"/>
        <v>0</v>
      </c>
    </row>
    <row r="29" spans="1:31" x14ac:dyDescent="0.25">
      <c r="A29" s="4" t="s">
        <v>22</v>
      </c>
      <c r="B29" s="5">
        <v>0</v>
      </c>
      <c r="C29" s="6">
        <f t="shared" si="16"/>
        <v>0</v>
      </c>
      <c r="E29" s="4" t="s">
        <v>22</v>
      </c>
      <c r="F29" s="5">
        <v>0</v>
      </c>
      <c r="G29" s="6">
        <f t="shared" si="17"/>
        <v>0</v>
      </c>
      <c r="I29" s="4" t="s">
        <v>22</v>
      </c>
      <c r="J29" s="5">
        <v>0</v>
      </c>
      <c r="K29" s="6">
        <f t="shared" si="18"/>
        <v>0</v>
      </c>
      <c r="M29" s="4" t="s">
        <v>22</v>
      </c>
      <c r="N29" s="5">
        <v>0</v>
      </c>
      <c r="O29" s="6">
        <f t="shared" si="19"/>
        <v>0</v>
      </c>
      <c r="Q29" s="4" t="s">
        <v>22</v>
      </c>
      <c r="R29" s="5">
        <v>4</v>
      </c>
      <c r="S29" s="6">
        <f t="shared" si="20"/>
        <v>8.1632653061224492</v>
      </c>
      <c r="U29" s="4" t="s">
        <v>22</v>
      </c>
      <c r="V29" s="5">
        <v>0</v>
      </c>
      <c r="W29" s="6">
        <f t="shared" si="21"/>
        <v>0</v>
      </c>
      <c r="Y29" s="4" t="s">
        <v>22</v>
      </c>
      <c r="Z29" s="5">
        <v>0</v>
      </c>
      <c r="AA29" s="6">
        <f t="shared" si="22"/>
        <v>0</v>
      </c>
      <c r="AC29" s="4" t="s">
        <v>22</v>
      </c>
      <c r="AD29" s="5">
        <v>0</v>
      </c>
      <c r="AE29" s="6">
        <f t="shared" si="23"/>
        <v>0</v>
      </c>
    </row>
    <row r="30" spans="1:31" x14ac:dyDescent="0.25">
      <c r="A30" s="4"/>
      <c r="B30" s="4">
        <v>123</v>
      </c>
      <c r="C30" s="6">
        <f t="shared" si="16"/>
        <v>100</v>
      </c>
      <c r="E30" s="4"/>
      <c r="F30" s="4">
        <f>SUM(F25:F29)</f>
        <v>131</v>
      </c>
      <c r="G30" s="6">
        <f t="shared" si="17"/>
        <v>100</v>
      </c>
      <c r="I30" s="4"/>
      <c r="J30" s="4">
        <f>SUM(J25:J29)</f>
        <v>40</v>
      </c>
      <c r="K30" s="6">
        <f t="shared" si="18"/>
        <v>100</v>
      </c>
      <c r="M30" s="4"/>
      <c r="N30" s="4">
        <f>SUM(N25:N29)</f>
        <v>35</v>
      </c>
      <c r="O30" s="6">
        <f t="shared" si="19"/>
        <v>100</v>
      </c>
      <c r="Q30" s="4"/>
      <c r="R30" s="4">
        <f>SUM(R25:R29)</f>
        <v>49</v>
      </c>
      <c r="S30" s="6">
        <f t="shared" si="20"/>
        <v>100</v>
      </c>
      <c r="U30" s="4"/>
      <c r="V30" s="4">
        <f>SUM(V25:V29)</f>
        <v>16</v>
      </c>
      <c r="W30" s="6">
        <f t="shared" si="21"/>
        <v>100</v>
      </c>
      <c r="Y30" s="4"/>
      <c r="Z30" s="4">
        <f>SUM(Z25:Z29)</f>
        <v>11</v>
      </c>
      <c r="AA30" s="6">
        <f t="shared" si="22"/>
        <v>100</v>
      </c>
      <c r="AC30" s="4"/>
      <c r="AD30" s="4">
        <f>SUM(AD25:AD29)</f>
        <v>9</v>
      </c>
      <c r="AE30" s="6">
        <f t="shared" si="23"/>
        <v>100</v>
      </c>
    </row>
    <row r="31" spans="1:31" x14ac:dyDescent="0.25">
      <c r="A31" s="1" t="s">
        <v>0</v>
      </c>
      <c r="B31" s="1"/>
      <c r="C31" s="1"/>
      <c r="E31" s="1" t="s">
        <v>1</v>
      </c>
      <c r="F31" s="1"/>
      <c r="G31" s="1"/>
      <c r="I31" s="1" t="s">
        <v>0</v>
      </c>
      <c r="J31" s="1"/>
      <c r="K31" s="1"/>
      <c r="M31" s="1" t="s">
        <v>1</v>
      </c>
      <c r="N31" s="1"/>
      <c r="O31" s="1"/>
      <c r="Q31" s="1" t="s">
        <v>0</v>
      </c>
      <c r="R31" s="1"/>
      <c r="S31" s="1"/>
      <c r="U31" s="1" t="s">
        <v>1</v>
      </c>
      <c r="V31" s="1"/>
      <c r="W31" s="1"/>
      <c r="Y31" s="1" t="s">
        <v>0</v>
      </c>
      <c r="Z31" s="1"/>
      <c r="AA31" s="1"/>
      <c r="AC31" s="1" t="s">
        <v>1</v>
      </c>
      <c r="AD31" s="1"/>
      <c r="AE31" s="1"/>
    </row>
    <row r="32" spans="1:31" x14ac:dyDescent="0.25">
      <c r="A32" s="1" t="s">
        <v>2</v>
      </c>
      <c r="B32" s="1"/>
      <c r="C32" s="1"/>
      <c r="E32" s="2" t="s">
        <v>2</v>
      </c>
      <c r="F32" s="2"/>
      <c r="G32" s="2"/>
      <c r="I32" s="2" t="s">
        <v>52</v>
      </c>
      <c r="J32" s="2"/>
      <c r="K32" s="2"/>
      <c r="M32" s="2" t="s">
        <v>53</v>
      </c>
      <c r="N32" s="2"/>
      <c r="O32" s="2"/>
      <c r="Q32" s="2" t="s">
        <v>58</v>
      </c>
      <c r="R32" s="2"/>
      <c r="S32" s="2"/>
      <c r="U32" s="2" t="s">
        <v>59</v>
      </c>
      <c r="V32" s="2"/>
      <c r="W32" s="2"/>
      <c r="Y32" s="2" t="s">
        <v>64</v>
      </c>
      <c r="Z32" s="2"/>
      <c r="AA32" s="2"/>
      <c r="AC32" s="2" t="s">
        <v>64</v>
      </c>
      <c r="AD32" s="2"/>
      <c r="AE32" s="2"/>
    </row>
    <row r="33" spans="1:31" x14ac:dyDescent="0.25">
      <c r="A33" s="3" t="s">
        <v>23</v>
      </c>
      <c r="B33" s="3"/>
      <c r="C33" s="3"/>
      <c r="E33" s="3" t="s">
        <v>23</v>
      </c>
      <c r="F33" s="3"/>
      <c r="G33" s="3"/>
      <c r="I33" s="3" t="s">
        <v>23</v>
      </c>
      <c r="J33" s="3"/>
      <c r="K33" s="3"/>
      <c r="M33" s="3" t="s">
        <v>23</v>
      </c>
      <c r="N33" s="3"/>
      <c r="O33" s="3"/>
      <c r="Q33" s="3" t="s">
        <v>23</v>
      </c>
      <c r="R33" s="3"/>
      <c r="S33" s="3"/>
      <c r="U33" s="3" t="s">
        <v>23</v>
      </c>
      <c r="V33" s="3"/>
      <c r="W33" s="3"/>
      <c r="Y33" s="3" t="s">
        <v>23</v>
      </c>
      <c r="Z33" s="3"/>
      <c r="AA33" s="3"/>
      <c r="AC33" s="3" t="s">
        <v>23</v>
      </c>
      <c r="AD33" s="3"/>
      <c r="AE33" s="3"/>
    </row>
    <row r="34" spans="1:31" x14ac:dyDescent="0.25">
      <c r="A34" s="4"/>
      <c r="B34" s="4" t="s">
        <v>4</v>
      </c>
      <c r="C34" s="4" t="s">
        <v>5</v>
      </c>
      <c r="E34" s="4"/>
      <c r="F34" s="4" t="s">
        <v>4</v>
      </c>
      <c r="G34" s="4" t="s">
        <v>5</v>
      </c>
      <c r="I34" s="4"/>
      <c r="J34" s="4" t="s">
        <v>4</v>
      </c>
      <c r="K34" s="4" t="s">
        <v>5</v>
      </c>
      <c r="M34" s="4"/>
      <c r="N34" s="4" t="s">
        <v>4</v>
      </c>
      <c r="O34" s="4" t="s">
        <v>5</v>
      </c>
      <c r="Q34" s="4"/>
      <c r="R34" s="4" t="s">
        <v>4</v>
      </c>
      <c r="S34" s="4" t="s">
        <v>5</v>
      </c>
      <c r="U34" s="4"/>
      <c r="V34" s="4" t="s">
        <v>4</v>
      </c>
      <c r="W34" s="4" t="s">
        <v>5</v>
      </c>
      <c r="Y34" s="4"/>
      <c r="Z34" s="4" t="s">
        <v>4</v>
      </c>
      <c r="AA34" s="4" t="s">
        <v>5</v>
      </c>
      <c r="AC34" s="4"/>
      <c r="AD34" s="4" t="s">
        <v>4</v>
      </c>
      <c r="AE34" s="4" t="s">
        <v>5</v>
      </c>
    </row>
    <row r="35" spans="1:31" x14ac:dyDescent="0.25">
      <c r="A35" s="4" t="s">
        <v>24</v>
      </c>
      <c r="B35" s="5">
        <v>10</v>
      </c>
      <c r="C35" s="6">
        <f t="shared" ref="C35:C40" si="24">(B35/123)*100</f>
        <v>8.1300813008130071</v>
      </c>
      <c r="E35" s="4" t="s">
        <v>24</v>
      </c>
      <c r="F35" s="5">
        <v>7</v>
      </c>
      <c r="G35" s="6">
        <f t="shared" ref="G35:G40" si="25">(F35/131)*100</f>
        <v>5.343511450381679</v>
      </c>
      <c r="I35" s="4" t="s">
        <v>24</v>
      </c>
      <c r="J35" s="8">
        <v>4</v>
      </c>
      <c r="K35" s="6">
        <f t="shared" ref="K35:K40" si="26">(J35/40)*100</f>
        <v>10</v>
      </c>
      <c r="M35" s="4" t="s">
        <v>24</v>
      </c>
      <c r="N35" s="8">
        <v>0</v>
      </c>
      <c r="O35" s="6">
        <f t="shared" ref="O35:O40" si="27">(N35/35)*100</f>
        <v>0</v>
      </c>
      <c r="Q35" s="4" t="s">
        <v>24</v>
      </c>
      <c r="R35" s="8">
        <v>2</v>
      </c>
      <c r="S35" s="6">
        <f t="shared" ref="S35:S40" si="28">(R35/50)*100</f>
        <v>4</v>
      </c>
      <c r="U35" s="4" t="s">
        <v>24</v>
      </c>
      <c r="V35" s="8">
        <v>1</v>
      </c>
      <c r="W35" s="6">
        <f t="shared" ref="W35:W40" si="29">(V35/16)*100</f>
        <v>6.25</v>
      </c>
      <c r="Y35" s="4" t="s">
        <v>24</v>
      </c>
      <c r="Z35" s="5">
        <v>1</v>
      </c>
      <c r="AA35" s="6">
        <f t="shared" ref="AA35:AA40" si="30">(Z35/11)*100</f>
        <v>9.0909090909090917</v>
      </c>
      <c r="AC35" s="4" t="s">
        <v>24</v>
      </c>
      <c r="AD35" s="5">
        <v>0</v>
      </c>
      <c r="AE35" s="6">
        <f t="shared" ref="AE35:AE40" si="31">(AD35/9)*100</f>
        <v>0</v>
      </c>
    </row>
    <row r="36" spans="1:31" x14ac:dyDescent="0.25">
      <c r="A36" s="4" t="s">
        <v>25</v>
      </c>
      <c r="B36" s="5">
        <v>30</v>
      </c>
      <c r="C36" s="6">
        <f t="shared" si="24"/>
        <v>24.390243902439025</v>
      </c>
      <c r="E36" s="4" t="s">
        <v>25</v>
      </c>
      <c r="F36" s="5">
        <v>29</v>
      </c>
      <c r="G36" s="6">
        <f t="shared" si="25"/>
        <v>22.137404580152673</v>
      </c>
      <c r="I36" s="4" t="s">
        <v>25</v>
      </c>
      <c r="J36" s="8">
        <v>7</v>
      </c>
      <c r="K36" s="6">
        <f t="shared" si="26"/>
        <v>17.5</v>
      </c>
      <c r="M36" s="4" t="s">
        <v>25</v>
      </c>
      <c r="N36" s="8">
        <v>9</v>
      </c>
      <c r="O36" s="6">
        <f t="shared" si="27"/>
        <v>25.714285714285712</v>
      </c>
      <c r="Q36" s="4" t="s">
        <v>25</v>
      </c>
      <c r="R36" s="8">
        <v>2</v>
      </c>
      <c r="S36" s="6">
        <f t="shared" si="28"/>
        <v>4</v>
      </c>
      <c r="U36" s="4" t="s">
        <v>25</v>
      </c>
      <c r="V36" s="8">
        <v>0</v>
      </c>
      <c r="W36" s="6">
        <f t="shared" si="29"/>
        <v>0</v>
      </c>
      <c r="Y36" s="4" t="s">
        <v>25</v>
      </c>
      <c r="Z36" s="5">
        <v>0</v>
      </c>
      <c r="AA36" s="6">
        <f t="shared" si="30"/>
        <v>0</v>
      </c>
      <c r="AC36" s="4" t="s">
        <v>25</v>
      </c>
      <c r="AD36" s="5">
        <v>1</v>
      </c>
      <c r="AE36" s="6">
        <f t="shared" si="31"/>
        <v>11.111111111111111</v>
      </c>
    </row>
    <row r="37" spans="1:31" x14ac:dyDescent="0.25">
      <c r="A37" s="4" t="s">
        <v>26</v>
      </c>
      <c r="B37" s="5">
        <v>6</v>
      </c>
      <c r="C37" s="6">
        <f t="shared" si="24"/>
        <v>4.8780487804878048</v>
      </c>
      <c r="E37" s="4" t="s">
        <v>26</v>
      </c>
      <c r="F37" s="5">
        <v>10</v>
      </c>
      <c r="G37" s="6">
        <f t="shared" si="25"/>
        <v>7.6335877862595423</v>
      </c>
      <c r="I37" s="4" t="s">
        <v>26</v>
      </c>
      <c r="J37" s="8">
        <v>9</v>
      </c>
      <c r="K37" s="6">
        <f t="shared" si="26"/>
        <v>22.5</v>
      </c>
      <c r="M37" s="4" t="s">
        <v>26</v>
      </c>
      <c r="N37" s="8">
        <v>3</v>
      </c>
      <c r="O37" s="6">
        <f t="shared" si="27"/>
        <v>8.5714285714285712</v>
      </c>
      <c r="Q37" s="4" t="s">
        <v>26</v>
      </c>
      <c r="R37" s="8">
        <v>8</v>
      </c>
      <c r="S37" s="6">
        <f t="shared" si="28"/>
        <v>16</v>
      </c>
      <c r="U37" s="4" t="s">
        <v>26</v>
      </c>
      <c r="V37" s="8">
        <v>2</v>
      </c>
      <c r="W37" s="6">
        <f t="shared" si="29"/>
        <v>12.5</v>
      </c>
      <c r="Y37" s="4" t="s">
        <v>26</v>
      </c>
      <c r="Z37" s="5">
        <v>1</v>
      </c>
      <c r="AA37" s="6">
        <f t="shared" si="30"/>
        <v>9.0909090909090917</v>
      </c>
      <c r="AC37" s="4" t="s">
        <v>26</v>
      </c>
      <c r="AD37" s="5">
        <v>0</v>
      </c>
      <c r="AE37" s="6">
        <f t="shared" si="31"/>
        <v>0</v>
      </c>
    </row>
    <row r="38" spans="1:31" x14ac:dyDescent="0.25">
      <c r="A38" s="4" t="s">
        <v>27</v>
      </c>
      <c r="B38" s="5">
        <v>77</v>
      </c>
      <c r="C38" s="6">
        <f t="shared" si="24"/>
        <v>62.601626016260155</v>
      </c>
      <c r="E38" s="4" t="s">
        <v>27</v>
      </c>
      <c r="F38" s="5">
        <v>85</v>
      </c>
      <c r="G38" s="6">
        <f t="shared" si="25"/>
        <v>64.885496183206101</v>
      </c>
      <c r="I38" s="4" t="s">
        <v>27</v>
      </c>
      <c r="J38" s="8">
        <v>20</v>
      </c>
      <c r="K38" s="6">
        <f t="shared" si="26"/>
        <v>50</v>
      </c>
      <c r="M38" s="4" t="s">
        <v>27</v>
      </c>
      <c r="N38" s="8">
        <v>23</v>
      </c>
      <c r="O38" s="6">
        <f t="shared" si="27"/>
        <v>65.714285714285708</v>
      </c>
      <c r="Q38" s="4" t="s">
        <v>27</v>
      </c>
      <c r="R38" s="8">
        <v>29</v>
      </c>
      <c r="S38" s="6">
        <f t="shared" si="28"/>
        <v>57.999999999999993</v>
      </c>
      <c r="U38" s="4" t="s">
        <v>27</v>
      </c>
      <c r="V38" s="8">
        <v>10</v>
      </c>
      <c r="W38" s="6">
        <f t="shared" si="29"/>
        <v>62.5</v>
      </c>
      <c r="Y38" s="4" t="s">
        <v>27</v>
      </c>
      <c r="Z38" s="5">
        <v>6</v>
      </c>
      <c r="AA38" s="6">
        <f t="shared" si="30"/>
        <v>54.54545454545454</v>
      </c>
      <c r="AC38" s="4" t="s">
        <v>27</v>
      </c>
      <c r="AD38" s="5">
        <v>4</v>
      </c>
      <c r="AE38" s="6">
        <f t="shared" si="31"/>
        <v>44.444444444444443</v>
      </c>
    </row>
    <row r="39" spans="1:31" x14ac:dyDescent="0.25">
      <c r="A39" s="4" t="s">
        <v>28</v>
      </c>
      <c r="B39" s="5">
        <v>0</v>
      </c>
      <c r="C39" s="6">
        <f t="shared" si="24"/>
        <v>0</v>
      </c>
      <c r="E39" s="4" t="s">
        <v>28</v>
      </c>
      <c r="F39" s="5">
        <v>0</v>
      </c>
      <c r="G39" s="6">
        <f t="shared" si="25"/>
        <v>0</v>
      </c>
      <c r="I39" s="4" t="s">
        <v>28</v>
      </c>
      <c r="J39" s="8">
        <v>0</v>
      </c>
      <c r="K39" s="6">
        <f t="shared" si="26"/>
        <v>0</v>
      </c>
      <c r="M39" s="4" t="s">
        <v>28</v>
      </c>
      <c r="N39" s="8">
        <v>0</v>
      </c>
      <c r="O39" s="6">
        <f t="shared" si="27"/>
        <v>0</v>
      </c>
      <c r="Q39" s="4" t="s">
        <v>28</v>
      </c>
      <c r="R39" s="8">
        <v>9</v>
      </c>
      <c r="S39" s="6">
        <f t="shared" si="28"/>
        <v>18</v>
      </c>
      <c r="U39" s="4" t="s">
        <v>28</v>
      </c>
      <c r="V39" s="8">
        <v>3</v>
      </c>
      <c r="W39" s="6">
        <f t="shared" si="29"/>
        <v>18.75</v>
      </c>
      <c r="Y39" s="4" t="s">
        <v>28</v>
      </c>
      <c r="Z39" s="5">
        <v>3</v>
      </c>
      <c r="AA39" s="6">
        <f t="shared" si="30"/>
        <v>27.27272727272727</v>
      </c>
      <c r="AC39" s="4" t="s">
        <v>28</v>
      </c>
      <c r="AD39" s="5">
        <v>4</v>
      </c>
      <c r="AE39" s="6">
        <f t="shared" si="31"/>
        <v>44.444444444444443</v>
      </c>
    </row>
    <row r="40" spans="1:31" x14ac:dyDescent="0.25">
      <c r="A40" s="4"/>
      <c r="B40" s="4">
        <v>123</v>
      </c>
      <c r="C40" s="6">
        <f t="shared" si="24"/>
        <v>100</v>
      </c>
      <c r="E40" s="4"/>
      <c r="F40" s="4">
        <f>SUM(F35:F39)</f>
        <v>131</v>
      </c>
      <c r="G40" s="6">
        <f t="shared" si="25"/>
        <v>100</v>
      </c>
      <c r="I40" s="4"/>
      <c r="J40" s="4">
        <f>SUM(J35:J39)</f>
        <v>40</v>
      </c>
      <c r="K40" s="6">
        <f t="shared" si="26"/>
        <v>100</v>
      </c>
      <c r="M40" s="4"/>
      <c r="N40" s="4">
        <f>SUM(N35:N39)</f>
        <v>35</v>
      </c>
      <c r="O40" s="6">
        <f t="shared" si="27"/>
        <v>100</v>
      </c>
      <c r="Q40" s="4"/>
      <c r="R40" s="4">
        <f>SUM(R35:R39)</f>
        <v>50</v>
      </c>
      <c r="S40" s="6">
        <f t="shared" si="28"/>
        <v>100</v>
      </c>
      <c r="U40" s="4"/>
      <c r="V40" s="4">
        <f>SUM(V35:V39)</f>
        <v>16</v>
      </c>
      <c r="W40" s="6">
        <f t="shared" si="29"/>
        <v>100</v>
      </c>
      <c r="Y40" s="4"/>
      <c r="Z40" s="4">
        <f>SUM(Z35:Z39)</f>
        <v>11</v>
      </c>
      <c r="AA40" s="6">
        <f t="shared" si="30"/>
        <v>100</v>
      </c>
      <c r="AC40" s="4"/>
      <c r="AD40" s="4">
        <f>SUM(AD35:AD39)</f>
        <v>9</v>
      </c>
      <c r="AE40" s="6">
        <f t="shared" si="31"/>
        <v>100</v>
      </c>
    </row>
    <row r="41" spans="1:31" x14ac:dyDescent="0.25">
      <c r="A41" s="1" t="s">
        <v>0</v>
      </c>
      <c r="B41" s="1"/>
      <c r="C41" s="1"/>
      <c r="E41" s="1" t="s">
        <v>1</v>
      </c>
      <c r="F41" s="1"/>
      <c r="G41" s="1"/>
      <c r="I41" s="1" t="s">
        <v>0</v>
      </c>
      <c r="J41" s="1"/>
      <c r="K41" s="1"/>
      <c r="M41" s="1" t="s">
        <v>1</v>
      </c>
      <c r="N41" s="1"/>
      <c r="O41" s="1"/>
      <c r="Q41" s="1" t="s">
        <v>0</v>
      </c>
      <c r="R41" s="1"/>
      <c r="S41" s="1"/>
      <c r="U41" s="1" t="s">
        <v>1</v>
      </c>
      <c r="V41" s="1"/>
      <c r="W41" s="1"/>
      <c r="Y41" s="1" t="s">
        <v>0</v>
      </c>
      <c r="Z41" s="1"/>
      <c r="AA41" s="1"/>
      <c r="AC41" s="1" t="s">
        <v>1</v>
      </c>
      <c r="AD41" s="1"/>
      <c r="AE41" s="1"/>
    </row>
    <row r="42" spans="1:31" x14ac:dyDescent="0.25">
      <c r="A42" s="1" t="s">
        <v>2</v>
      </c>
      <c r="B42" s="1"/>
      <c r="C42" s="1"/>
      <c r="E42" s="2" t="s">
        <v>2</v>
      </c>
      <c r="F42" s="2"/>
      <c r="G42" s="2"/>
      <c r="I42" s="2" t="s">
        <v>52</v>
      </c>
      <c r="J42" s="2"/>
      <c r="K42" s="2"/>
      <c r="M42" s="2" t="s">
        <v>53</v>
      </c>
      <c r="N42" s="2"/>
      <c r="O42" s="2"/>
      <c r="Q42" s="2" t="s">
        <v>58</v>
      </c>
      <c r="R42" s="2"/>
      <c r="S42" s="2"/>
      <c r="U42" s="2" t="s">
        <v>59</v>
      </c>
      <c r="V42" s="2"/>
      <c r="W42" s="2"/>
      <c r="Y42" s="2" t="s">
        <v>64</v>
      </c>
      <c r="Z42" s="2"/>
      <c r="AA42" s="2"/>
      <c r="AC42" s="2" t="s">
        <v>64</v>
      </c>
      <c r="AD42" s="2"/>
      <c r="AE42" s="2"/>
    </row>
    <row r="43" spans="1:31" x14ac:dyDescent="0.25">
      <c r="A43" s="3" t="s">
        <v>29</v>
      </c>
      <c r="B43" s="3"/>
      <c r="C43" s="3"/>
      <c r="E43" s="3" t="s">
        <v>29</v>
      </c>
      <c r="F43" s="3"/>
      <c r="G43" s="3"/>
      <c r="I43" s="3" t="s">
        <v>29</v>
      </c>
      <c r="J43" s="3"/>
      <c r="K43" s="3"/>
      <c r="M43" s="3" t="s">
        <v>29</v>
      </c>
      <c r="N43" s="3"/>
      <c r="O43" s="3"/>
      <c r="Q43" s="3" t="s">
        <v>29</v>
      </c>
      <c r="R43" s="3"/>
      <c r="S43" s="3"/>
      <c r="U43" s="3" t="s">
        <v>29</v>
      </c>
      <c r="V43" s="3"/>
      <c r="W43" s="3"/>
      <c r="Y43" s="3" t="s">
        <v>29</v>
      </c>
      <c r="Z43" s="3"/>
      <c r="AA43" s="3"/>
      <c r="AC43" s="3" t="s">
        <v>29</v>
      </c>
      <c r="AD43" s="3"/>
      <c r="AE43" s="3"/>
    </row>
    <row r="44" spans="1:31" x14ac:dyDescent="0.25">
      <c r="A44" s="4"/>
      <c r="B44" s="4" t="s">
        <v>4</v>
      </c>
      <c r="C44" s="4" t="s">
        <v>5</v>
      </c>
      <c r="E44" s="4"/>
      <c r="F44" s="4" t="s">
        <v>4</v>
      </c>
      <c r="G44" s="4" t="s">
        <v>5</v>
      </c>
      <c r="I44" s="4"/>
      <c r="J44" s="4" t="s">
        <v>4</v>
      </c>
      <c r="K44" s="4" t="s">
        <v>5</v>
      </c>
      <c r="M44" s="4"/>
      <c r="N44" s="4" t="s">
        <v>4</v>
      </c>
      <c r="O44" s="4" t="s">
        <v>5</v>
      </c>
      <c r="Q44" s="4"/>
      <c r="R44" s="4" t="s">
        <v>4</v>
      </c>
      <c r="S44" s="4" t="s">
        <v>5</v>
      </c>
      <c r="U44" s="4"/>
      <c r="V44" s="4" t="s">
        <v>4</v>
      </c>
      <c r="W44" s="4" t="s">
        <v>5</v>
      </c>
      <c r="Y44" s="4"/>
      <c r="Z44" s="4" t="s">
        <v>4</v>
      </c>
      <c r="AA44" s="4" t="s">
        <v>5</v>
      </c>
      <c r="AC44" s="4"/>
      <c r="AD44" s="4" t="s">
        <v>4</v>
      </c>
      <c r="AE44" s="4" t="s">
        <v>5</v>
      </c>
    </row>
    <row r="45" spans="1:31" x14ac:dyDescent="0.25">
      <c r="A45" s="4" t="s">
        <v>30</v>
      </c>
      <c r="B45" s="5">
        <v>17</v>
      </c>
      <c r="C45" s="6">
        <f t="shared" ref="C45:C50" si="32">(B45/123)*100</f>
        <v>13.821138211382115</v>
      </c>
      <c r="E45" s="4" t="s">
        <v>30</v>
      </c>
      <c r="F45" s="5">
        <v>7</v>
      </c>
      <c r="G45" s="6">
        <f t="shared" ref="G45:G50" si="33">(F45/131)*100</f>
        <v>5.343511450381679</v>
      </c>
      <c r="I45" s="4" t="s">
        <v>30</v>
      </c>
      <c r="J45" s="5">
        <v>1</v>
      </c>
      <c r="K45" s="6">
        <f t="shared" ref="K45:K50" si="34">(J45/40)*100</f>
        <v>2.5</v>
      </c>
      <c r="M45" s="4" t="s">
        <v>30</v>
      </c>
      <c r="N45" s="5">
        <v>0</v>
      </c>
      <c r="O45" s="6">
        <f t="shared" ref="O45:O50" si="35">(N45/35)*100</f>
        <v>0</v>
      </c>
      <c r="Q45" s="4" t="s">
        <v>30</v>
      </c>
      <c r="R45" s="5">
        <v>2</v>
      </c>
      <c r="S45" s="6">
        <f t="shared" ref="S45:S50" si="36">(R45/49)*100</f>
        <v>4.0816326530612246</v>
      </c>
      <c r="U45" s="4" t="s">
        <v>30</v>
      </c>
      <c r="V45" s="5">
        <v>0</v>
      </c>
      <c r="W45" s="6">
        <f t="shared" ref="W45:W50" si="37">(V45/16)*100</f>
        <v>0</v>
      </c>
      <c r="Y45" s="4" t="s">
        <v>30</v>
      </c>
      <c r="Z45" s="5">
        <v>0</v>
      </c>
      <c r="AA45" s="6">
        <f t="shared" ref="AA45:AA50" si="38">(Z45/11)*100</f>
        <v>0</v>
      </c>
      <c r="AC45" s="4" t="s">
        <v>30</v>
      </c>
      <c r="AD45" s="5">
        <v>0</v>
      </c>
      <c r="AE45" s="6">
        <f t="shared" ref="AE45:AE50" si="39">(AD45/9)*100</f>
        <v>0</v>
      </c>
    </row>
    <row r="46" spans="1:31" x14ac:dyDescent="0.25">
      <c r="A46" s="4" t="s">
        <v>31</v>
      </c>
      <c r="B46" s="5">
        <v>54</v>
      </c>
      <c r="C46" s="6">
        <f t="shared" si="32"/>
        <v>43.902439024390247</v>
      </c>
      <c r="E46" s="4" t="s">
        <v>31</v>
      </c>
      <c r="F46" s="5">
        <v>52</v>
      </c>
      <c r="G46" s="6">
        <f t="shared" si="33"/>
        <v>39.694656488549619</v>
      </c>
      <c r="I46" s="4" t="s">
        <v>31</v>
      </c>
      <c r="J46" s="5">
        <v>15</v>
      </c>
      <c r="K46" s="6">
        <f t="shared" si="34"/>
        <v>37.5</v>
      </c>
      <c r="M46" s="4" t="s">
        <v>31</v>
      </c>
      <c r="N46" s="5">
        <v>5</v>
      </c>
      <c r="O46" s="6">
        <f t="shared" si="35"/>
        <v>14.285714285714285</v>
      </c>
      <c r="Q46" s="4" t="s">
        <v>31</v>
      </c>
      <c r="R46" s="5">
        <v>6</v>
      </c>
      <c r="S46" s="6">
        <f t="shared" si="36"/>
        <v>12.244897959183673</v>
      </c>
      <c r="U46" s="4" t="s">
        <v>31</v>
      </c>
      <c r="V46" s="5">
        <v>2</v>
      </c>
      <c r="W46" s="6">
        <f t="shared" si="37"/>
        <v>12.5</v>
      </c>
      <c r="Y46" s="4" t="s">
        <v>31</v>
      </c>
      <c r="Z46" s="5">
        <v>5</v>
      </c>
      <c r="AA46" s="6">
        <f t="shared" si="38"/>
        <v>45.454545454545453</v>
      </c>
      <c r="AC46" s="4" t="s">
        <v>31</v>
      </c>
      <c r="AD46" s="5">
        <v>0</v>
      </c>
      <c r="AE46" s="6">
        <f t="shared" si="39"/>
        <v>0</v>
      </c>
    </row>
    <row r="47" spans="1:31" x14ac:dyDescent="0.25">
      <c r="A47" s="4" t="s">
        <v>32</v>
      </c>
      <c r="B47" s="5">
        <v>52</v>
      </c>
      <c r="C47" s="6">
        <f t="shared" si="32"/>
        <v>42.276422764227647</v>
      </c>
      <c r="E47" s="4" t="s">
        <v>32</v>
      </c>
      <c r="F47" s="5">
        <v>72</v>
      </c>
      <c r="G47" s="6">
        <f t="shared" si="33"/>
        <v>54.961832061068705</v>
      </c>
      <c r="I47" s="4" t="s">
        <v>32</v>
      </c>
      <c r="J47" s="5">
        <v>24</v>
      </c>
      <c r="K47" s="6">
        <f t="shared" si="34"/>
        <v>60</v>
      </c>
      <c r="M47" s="4" t="s">
        <v>32</v>
      </c>
      <c r="N47" s="5">
        <v>30</v>
      </c>
      <c r="O47" s="6">
        <f t="shared" si="35"/>
        <v>85.714285714285708</v>
      </c>
      <c r="Q47" s="4" t="s">
        <v>32</v>
      </c>
      <c r="R47" s="5">
        <v>34</v>
      </c>
      <c r="S47" s="6">
        <f t="shared" si="36"/>
        <v>69.387755102040813</v>
      </c>
      <c r="U47" s="4" t="s">
        <v>32</v>
      </c>
      <c r="V47" s="5">
        <v>9</v>
      </c>
      <c r="W47" s="6">
        <f t="shared" si="37"/>
        <v>56.25</v>
      </c>
      <c r="Y47" s="4" t="s">
        <v>32</v>
      </c>
      <c r="Z47" s="5">
        <v>4</v>
      </c>
      <c r="AA47" s="6">
        <f t="shared" si="38"/>
        <v>36.363636363636367</v>
      </c>
      <c r="AC47" s="4" t="s">
        <v>32</v>
      </c>
      <c r="AD47" s="5">
        <v>4</v>
      </c>
      <c r="AE47" s="6">
        <f t="shared" si="39"/>
        <v>44.444444444444443</v>
      </c>
    </row>
    <row r="48" spans="1:31" x14ac:dyDescent="0.25">
      <c r="A48" s="4" t="s">
        <v>35</v>
      </c>
      <c r="B48" s="5">
        <v>0</v>
      </c>
      <c r="C48" s="6">
        <f t="shared" si="32"/>
        <v>0</v>
      </c>
      <c r="E48" s="4" t="s">
        <v>35</v>
      </c>
      <c r="F48" s="5">
        <v>0</v>
      </c>
      <c r="G48" s="6">
        <f t="shared" si="33"/>
        <v>0</v>
      </c>
      <c r="I48" s="4" t="s">
        <v>35</v>
      </c>
      <c r="J48" s="5">
        <v>0</v>
      </c>
      <c r="K48" s="6">
        <f t="shared" si="34"/>
        <v>0</v>
      </c>
      <c r="M48" s="4" t="s">
        <v>35</v>
      </c>
      <c r="N48" s="5">
        <v>0</v>
      </c>
      <c r="O48" s="6">
        <f t="shared" si="35"/>
        <v>0</v>
      </c>
      <c r="Q48" s="4" t="s">
        <v>35</v>
      </c>
      <c r="R48" s="5">
        <v>6</v>
      </c>
      <c r="S48" s="6">
        <f t="shared" si="36"/>
        <v>12.244897959183673</v>
      </c>
      <c r="U48" s="4" t="s">
        <v>35</v>
      </c>
      <c r="V48" s="5">
        <v>0</v>
      </c>
      <c r="W48" s="6">
        <f t="shared" si="37"/>
        <v>0</v>
      </c>
      <c r="Y48" s="4" t="s">
        <v>33</v>
      </c>
      <c r="Z48" s="5">
        <v>2</v>
      </c>
      <c r="AA48" s="6">
        <f t="shared" si="38"/>
        <v>18.181818181818183</v>
      </c>
      <c r="AC48" s="4" t="s">
        <v>33</v>
      </c>
      <c r="AD48" s="5">
        <v>5</v>
      </c>
      <c r="AE48" s="6">
        <f t="shared" si="39"/>
        <v>55.555555555555557</v>
      </c>
    </row>
    <row r="49" spans="1:31" x14ac:dyDescent="0.25">
      <c r="A49" s="4" t="s">
        <v>36</v>
      </c>
      <c r="B49" s="5">
        <v>0</v>
      </c>
      <c r="C49" s="6">
        <f t="shared" si="32"/>
        <v>0</v>
      </c>
      <c r="E49" s="4" t="s">
        <v>36</v>
      </c>
      <c r="F49" s="5">
        <v>0</v>
      </c>
      <c r="G49" s="6">
        <f t="shared" si="33"/>
        <v>0</v>
      </c>
      <c r="I49" s="4" t="s">
        <v>36</v>
      </c>
      <c r="J49" s="5">
        <v>0</v>
      </c>
      <c r="K49" s="6">
        <f t="shared" si="34"/>
        <v>0</v>
      </c>
      <c r="M49" s="4" t="s">
        <v>36</v>
      </c>
      <c r="N49" s="5">
        <v>0</v>
      </c>
      <c r="O49" s="6">
        <f t="shared" si="35"/>
        <v>0</v>
      </c>
      <c r="Q49" s="4" t="s">
        <v>36</v>
      </c>
      <c r="R49" s="5">
        <v>1</v>
      </c>
      <c r="S49" s="6">
        <f t="shared" si="36"/>
        <v>2.0408163265306123</v>
      </c>
      <c r="U49" s="4" t="s">
        <v>36</v>
      </c>
      <c r="V49" s="5">
        <v>5</v>
      </c>
      <c r="W49" s="6">
        <f t="shared" si="37"/>
        <v>31.25</v>
      </c>
      <c r="Y49" s="4" t="s">
        <v>34</v>
      </c>
      <c r="Z49" s="5">
        <v>0</v>
      </c>
      <c r="AA49" s="6">
        <f t="shared" si="38"/>
        <v>0</v>
      </c>
      <c r="AC49" s="4" t="s">
        <v>34</v>
      </c>
      <c r="AD49" s="5">
        <v>0</v>
      </c>
      <c r="AE49" s="6">
        <f t="shared" si="39"/>
        <v>0</v>
      </c>
    </row>
    <row r="50" spans="1:31" x14ac:dyDescent="0.25">
      <c r="A50" s="4"/>
      <c r="B50" s="4">
        <v>123</v>
      </c>
      <c r="C50" s="6">
        <f t="shared" si="32"/>
        <v>100</v>
      </c>
      <c r="E50" s="4"/>
      <c r="F50" s="4">
        <f>SUM(F45:F49)</f>
        <v>131</v>
      </c>
      <c r="G50" s="6">
        <f t="shared" si="33"/>
        <v>100</v>
      </c>
      <c r="I50" s="4"/>
      <c r="J50" s="4">
        <f>SUM(J45:J49)</f>
        <v>40</v>
      </c>
      <c r="K50" s="6">
        <f t="shared" si="34"/>
        <v>100</v>
      </c>
      <c r="M50" s="4"/>
      <c r="N50" s="4">
        <f>SUM(N45:N49)</f>
        <v>35</v>
      </c>
      <c r="O50" s="6">
        <f t="shared" si="35"/>
        <v>100</v>
      </c>
      <c r="Q50" s="4"/>
      <c r="R50" s="4">
        <f>SUM(R45:R49)</f>
        <v>49</v>
      </c>
      <c r="S50" s="6">
        <f t="shared" si="36"/>
        <v>100</v>
      </c>
      <c r="U50" s="4"/>
      <c r="V50" s="4">
        <f>SUM(V45:V49)</f>
        <v>16</v>
      </c>
      <c r="W50" s="6">
        <f t="shared" si="37"/>
        <v>100</v>
      </c>
      <c r="Y50" s="4"/>
      <c r="Z50" s="4">
        <f>SUM(Z45:Z49)</f>
        <v>11</v>
      </c>
      <c r="AA50" s="6">
        <f t="shared" si="38"/>
        <v>100</v>
      </c>
      <c r="AC50" s="4"/>
      <c r="AD50" s="4">
        <f>SUM(AD45:AD49)</f>
        <v>9</v>
      </c>
      <c r="AE50" s="6">
        <f t="shared" si="39"/>
        <v>100</v>
      </c>
    </row>
    <row r="51" spans="1:31" x14ac:dyDescent="0.25">
      <c r="A51" s="1" t="s">
        <v>0</v>
      </c>
      <c r="B51" s="1"/>
      <c r="C51" s="1"/>
      <c r="E51" s="1" t="s">
        <v>1</v>
      </c>
      <c r="F51" s="1"/>
      <c r="G51" s="1"/>
      <c r="I51" s="1" t="s">
        <v>0</v>
      </c>
      <c r="J51" s="1"/>
      <c r="K51" s="1"/>
      <c r="M51" s="1" t="s">
        <v>1</v>
      </c>
      <c r="N51" s="1"/>
      <c r="O51" s="1"/>
      <c r="Q51" s="1" t="s">
        <v>0</v>
      </c>
      <c r="R51" s="1"/>
      <c r="S51" s="1"/>
      <c r="U51" s="1" t="s">
        <v>1</v>
      </c>
      <c r="V51" s="1"/>
      <c r="W51" s="1"/>
      <c r="Y51" s="1" t="s">
        <v>0</v>
      </c>
      <c r="Z51" s="1"/>
      <c r="AA51" s="1"/>
      <c r="AC51" s="1" t="s">
        <v>1</v>
      </c>
      <c r="AD51" s="1"/>
      <c r="AE51" s="1"/>
    </row>
    <row r="52" spans="1:31" x14ac:dyDescent="0.25">
      <c r="A52" s="1" t="s">
        <v>2</v>
      </c>
      <c r="B52" s="1"/>
      <c r="C52" s="1"/>
      <c r="E52" s="2" t="s">
        <v>2</v>
      </c>
      <c r="F52" s="2"/>
      <c r="G52" s="2"/>
      <c r="I52" s="2" t="s">
        <v>52</v>
      </c>
      <c r="J52" s="2"/>
      <c r="K52" s="2"/>
      <c r="M52" s="2" t="s">
        <v>53</v>
      </c>
      <c r="N52" s="2"/>
      <c r="O52" s="2"/>
      <c r="Q52" s="2" t="s">
        <v>58</v>
      </c>
      <c r="R52" s="2"/>
      <c r="S52" s="2"/>
      <c r="U52" s="2" t="s">
        <v>59</v>
      </c>
      <c r="V52" s="2"/>
      <c r="W52" s="2"/>
      <c r="Y52" s="2" t="s">
        <v>64</v>
      </c>
      <c r="Z52" s="2"/>
      <c r="AA52" s="2"/>
      <c r="AC52" s="2" t="s">
        <v>64</v>
      </c>
      <c r="AD52" s="2"/>
      <c r="AE52" s="2"/>
    </row>
    <row r="53" spans="1:31" x14ac:dyDescent="0.25">
      <c r="A53" s="3" t="s">
        <v>37</v>
      </c>
      <c r="B53" s="3"/>
      <c r="C53" s="3"/>
      <c r="E53" s="3" t="s">
        <v>37</v>
      </c>
      <c r="F53" s="3"/>
      <c r="G53" s="3"/>
      <c r="I53" s="3" t="s">
        <v>57</v>
      </c>
      <c r="J53" s="3"/>
      <c r="K53" s="3"/>
      <c r="M53" s="3" t="s">
        <v>57</v>
      </c>
      <c r="N53" s="3"/>
      <c r="O53" s="3"/>
      <c r="Q53" s="3" t="s">
        <v>57</v>
      </c>
      <c r="R53" s="3"/>
      <c r="S53" s="3"/>
      <c r="U53" s="3" t="s">
        <v>57</v>
      </c>
      <c r="V53" s="3"/>
      <c r="W53" s="3"/>
      <c r="Y53" s="3" t="s">
        <v>57</v>
      </c>
      <c r="Z53" s="3"/>
      <c r="AA53" s="3"/>
      <c r="AC53" s="3" t="s">
        <v>57</v>
      </c>
      <c r="AD53" s="3"/>
      <c r="AE53" s="3"/>
    </row>
    <row r="54" spans="1:31" x14ac:dyDescent="0.25">
      <c r="A54" s="4"/>
      <c r="B54" s="4" t="s">
        <v>4</v>
      </c>
      <c r="C54" s="4" t="s">
        <v>5</v>
      </c>
      <c r="E54" s="4"/>
      <c r="F54" s="4" t="s">
        <v>4</v>
      </c>
      <c r="G54" s="4" t="s">
        <v>5</v>
      </c>
      <c r="I54" s="4"/>
      <c r="J54" s="4" t="s">
        <v>4</v>
      </c>
      <c r="K54" s="4" t="s">
        <v>5</v>
      </c>
      <c r="M54" s="4"/>
      <c r="N54" s="4" t="s">
        <v>4</v>
      </c>
      <c r="O54" s="4" t="s">
        <v>5</v>
      </c>
      <c r="Q54" s="4"/>
      <c r="R54" s="4" t="s">
        <v>4</v>
      </c>
      <c r="S54" s="4" t="s">
        <v>5</v>
      </c>
      <c r="U54" s="4"/>
      <c r="V54" s="4" t="s">
        <v>4</v>
      </c>
      <c r="W54" s="4" t="s">
        <v>5</v>
      </c>
      <c r="Y54" s="4"/>
      <c r="Z54" s="4" t="s">
        <v>4</v>
      </c>
      <c r="AA54" s="4" t="s">
        <v>5</v>
      </c>
      <c r="AC54" s="4"/>
      <c r="AD54" s="4" t="s">
        <v>4</v>
      </c>
      <c r="AE54" s="4" t="s">
        <v>5</v>
      </c>
    </row>
    <row r="55" spans="1:31" x14ac:dyDescent="0.25">
      <c r="A55" s="4" t="s">
        <v>38</v>
      </c>
      <c r="B55" s="5">
        <v>86</v>
      </c>
      <c r="C55" s="6">
        <f t="shared" ref="C55:C60" si="40">(B55/143)*100</f>
        <v>60.139860139860133</v>
      </c>
      <c r="E55" s="4" t="s">
        <v>38</v>
      </c>
      <c r="F55" s="5">
        <v>135</v>
      </c>
      <c r="G55" s="6">
        <f t="shared" ref="G55:G60" si="41">(F55/150)*100</f>
        <v>90</v>
      </c>
      <c r="I55" s="4" t="s">
        <v>38</v>
      </c>
      <c r="J55" s="8">
        <v>34</v>
      </c>
      <c r="K55" s="6">
        <f t="shared" ref="K55:K60" si="42">(J55/59)*100</f>
        <v>57.627118644067799</v>
      </c>
      <c r="M55" s="4" t="s">
        <v>38</v>
      </c>
      <c r="N55" s="8">
        <v>37</v>
      </c>
      <c r="O55" s="6">
        <f t="shared" ref="O55:O60" si="43">(N55/38)*100</f>
        <v>97.368421052631575</v>
      </c>
      <c r="Q55" s="4" t="s">
        <v>38</v>
      </c>
      <c r="R55" s="8">
        <v>18</v>
      </c>
      <c r="S55" s="6">
        <f t="shared" ref="S55:S60" si="44">(R55/53)*100</f>
        <v>33.962264150943398</v>
      </c>
      <c r="U55" s="4" t="s">
        <v>38</v>
      </c>
      <c r="V55" s="8">
        <v>14</v>
      </c>
      <c r="W55" s="6">
        <f t="shared" ref="W55:W60" si="45">(V55/16)*100</f>
        <v>87.5</v>
      </c>
      <c r="Y55" s="4" t="s">
        <v>38</v>
      </c>
      <c r="Z55" s="5">
        <v>2</v>
      </c>
      <c r="AA55" s="6">
        <f t="shared" ref="AA55:AA60" si="46">(Z55/11)*100</f>
        <v>18.181818181818183</v>
      </c>
      <c r="AC55" s="4" t="s">
        <v>38</v>
      </c>
      <c r="AD55" s="5">
        <v>3</v>
      </c>
      <c r="AE55" s="6">
        <f t="shared" ref="AE55:AE60" si="47">(AD55/9)*100</f>
        <v>33.333333333333329</v>
      </c>
    </row>
    <row r="56" spans="1:31" x14ac:dyDescent="0.25">
      <c r="A56" s="4" t="s">
        <v>39</v>
      </c>
      <c r="B56" s="5">
        <v>0</v>
      </c>
      <c r="C56" s="6">
        <f t="shared" si="40"/>
        <v>0</v>
      </c>
      <c r="E56" s="4" t="s">
        <v>39</v>
      </c>
      <c r="F56" s="5">
        <v>0</v>
      </c>
      <c r="G56" s="6">
        <f t="shared" si="41"/>
        <v>0</v>
      </c>
      <c r="I56" s="4" t="s">
        <v>39</v>
      </c>
      <c r="J56" s="8">
        <v>0</v>
      </c>
      <c r="K56" s="6">
        <f t="shared" si="42"/>
        <v>0</v>
      </c>
      <c r="M56" s="4" t="s">
        <v>39</v>
      </c>
      <c r="N56" s="8">
        <v>0</v>
      </c>
      <c r="O56" s="6">
        <f t="shared" si="43"/>
        <v>0</v>
      </c>
      <c r="Q56" s="4" t="s">
        <v>39</v>
      </c>
      <c r="R56" s="8">
        <v>0</v>
      </c>
      <c r="S56" s="6">
        <f t="shared" si="44"/>
        <v>0</v>
      </c>
      <c r="U56" s="4" t="s">
        <v>39</v>
      </c>
      <c r="V56" s="8">
        <v>0</v>
      </c>
      <c r="W56" s="6">
        <f t="shared" si="45"/>
        <v>0</v>
      </c>
      <c r="Y56" s="4" t="s">
        <v>39</v>
      </c>
      <c r="Z56" s="5">
        <v>0</v>
      </c>
      <c r="AA56" s="6">
        <f t="shared" si="46"/>
        <v>0</v>
      </c>
      <c r="AC56" s="4" t="s">
        <v>39</v>
      </c>
      <c r="AD56" s="5">
        <v>0</v>
      </c>
      <c r="AE56" s="6">
        <f t="shared" si="47"/>
        <v>0</v>
      </c>
    </row>
    <row r="57" spans="1:31" x14ac:dyDescent="0.25">
      <c r="A57" s="4" t="s">
        <v>40</v>
      </c>
      <c r="B57" s="5">
        <v>40</v>
      </c>
      <c r="C57" s="6">
        <f t="shared" si="40"/>
        <v>27.972027972027973</v>
      </c>
      <c r="E57" s="4" t="s">
        <v>40</v>
      </c>
      <c r="F57" s="5">
        <v>8</v>
      </c>
      <c r="G57" s="6">
        <f t="shared" si="41"/>
        <v>5.3333333333333339</v>
      </c>
      <c r="I57" s="4" t="s">
        <v>40</v>
      </c>
      <c r="J57" s="8">
        <v>13</v>
      </c>
      <c r="K57" s="6">
        <f t="shared" si="42"/>
        <v>22.033898305084744</v>
      </c>
      <c r="M57" s="4" t="s">
        <v>40</v>
      </c>
      <c r="N57" s="8">
        <v>1</v>
      </c>
      <c r="O57" s="6">
        <f t="shared" si="43"/>
        <v>2.6315789473684208</v>
      </c>
      <c r="Q57" s="4" t="s">
        <v>40</v>
      </c>
      <c r="R57" s="8">
        <v>14</v>
      </c>
      <c r="S57" s="6">
        <f t="shared" si="44"/>
        <v>26.415094339622641</v>
      </c>
      <c r="U57" s="4" t="s">
        <v>40</v>
      </c>
      <c r="V57" s="8">
        <v>1</v>
      </c>
      <c r="W57" s="6">
        <f t="shared" si="45"/>
        <v>6.25</v>
      </c>
      <c r="Y57" s="4" t="s">
        <v>40</v>
      </c>
      <c r="Z57" s="5">
        <v>2</v>
      </c>
      <c r="AA57" s="6">
        <f t="shared" si="46"/>
        <v>18.181818181818183</v>
      </c>
      <c r="AC57" s="4" t="s">
        <v>40</v>
      </c>
      <c r="AD57" s="5">
        <v>0</v>
      </c>
      <c r="AE57" s="6">
        <f t="shared" si="47"/>
        <v>0</v>
      </c>
    </row>
    <row r="58" spans="1:31" x14ac:dyDescent="0.25">
      <c r="A58" s="4" t="s">
        <v>41</v>
      </c>
      <c r="B58" s="5">
        <v>17</v>
      </c>
      <c r="C58" s="6">
        <f t="shared" si="40"/>
        <v>11.888111888111888</v>
      </c>
      <c r="E58" s="4" t="s">
        <v>41</v>
      </c>
      <c r="F58" s="5">
        <v>4</v>
      </c>
      <c r="G58" s="6">
        <f t="shared" si="41"/>
        <v>2.666666666666667</v>
      </c>
      <c r="I58" s="4" t="s">
        <v>41</v>
      </c>
      <c r="J58" s="8">
        <v>12</v>
      </c>
      <c r="K58" s="6">
        <f t="shared" si="42"/>
        <v>20.33898305084746</v>
      </c>
      <c r="M58" s="4" t="s">
        <v>41</v>
      </c>
      <c r="N58" s="8">
        <v>0</v>
      </c>
      <c r="O58" s="6">
        <f t="shared" si="43"/>
        <v>0</v>
      </c>
      <c r="Q58" s="4" t="s">
        <v>41</v>
      </c>
      <c r="R58" s="8">
        <v>19</v>
      </c>
      <c r="S58" s="6">
        <f t="shared" si="44"/>
        <v>35.849056603773583</v>
      </c>
      <c r="U58" s="4" t="s">
        <v>41</v>
      </c>
      <c r="V58" s="8">
        <v>0</v>
      </c>
      <c r="W58" s="6">
        <f t="shared" si="45"/>
        <v>0</v>
      </c>
      <c r="Y58" s="4" t="s">
        <v>41</v>
      </c>
      <c r="Z58" s="5">
        <v>2</v>
      </c>
      <c r="AA58" s="6">
        <f t="shared" si="46"/>
        <v>18.181818181818183</v>
      </c>
      <c r="AC58" s="4" t="s">
        <v>41</v>
      </c>
      <c r="AD58" s="5">
        <v>4</v>
      </c>
      <c r="AE58" s="6">
        <f t="shared" si="47"/>
        <v>44.444444444444443</v>
      </c>
    </row>
    <row r="59" spans="1:31" x14ac:dyDescent="0.25">
      <c r="A59" s="7" t="s">
        <v>42</v>
      </c>
      <c r="B59" s="5">
        <v>0</v>
      </c>
      <c r="C59" s="6">
        <f t="shared" si="40"/>
        <v>0</v>
      </c>
      <c r="E59" s="7" t="s">
        <v>42</v>
      </c>
      <c r="F59" s="5">
        <v>3</v>
      </c>
      <c r="G59" s="6">
        <f t="shared" si="41"/>
        <v>2</v>
      </c>
      <c r="I59" s="7" t="s">
        <v>42</v>
      </c>
      <c r="J59" s="8">
        <v>0</v>
      </c>
      <c r="K59" s="9">
        <f t="shared" si="42"/>
        <v>0</v>
      </c>
      <c r="M59" s="7" t="s">
        <v>42</v>
      </c>
      <c r="N59" s="8">
        <v>0</v>
      </c>
      <c r="O59" s="9">
        <f t="shared" si="43"/>
        <v>0</v>
      </c>
      <c r="Q59" s="7" t="s">
        <v>42</v>
      </c>
      <c r="R59" s="8">
        <v>2</v>
      </c>
      <c r="S59" s="9">
        <f t="shared" si="44"/>
        <v>3.7735849056603774</v>
      </c>
      <c r="U59" s="7" t="s">
        <v>42</v>
      </c>
      <c r="V59" s="8">
        <v>1</v>
      </c>
      <c r="W59" s="9">
        <f t="shared" si="45"/>
        <v>6.25</v>
      </c>
      <c r="Y59" s="7" t="s">
        <v>42</v>
      </c>
      <c r="Z59" s="5">
        <v>5</v>
      </c>
      <c r="AA59" s="9">
        <f t="shared" si="46"/>
        <v>45.454545454545453</v>
      </c>
      <c r="AC59" s="7" t="s">
        <v>42</v>
      </c>
      <c r="AD59" s="5">
        <v>2</v>
      </c>
      <c r="AE59" s="9">
        <f t="shared" si="47"/>
        <v>22.222222222222221</v>
      </c>
    </row>
    <row r="60" spans="1:31" x14ac:dyDescent="0.25">
      <c r="A60" s="4"/>
      <c r="B60" s="4">
        <f>SUM(B55:B59)</f>
        <v>143</v>
      </c>
      <c r="C60" s="6">
        <f t="shared" si="40"/>
        <v>100</v>
      </c>
      <c r="E60" s="4"/>
      <c r="F60" s="4">
        <f>SUM(F55:F59)</f>
        <v>150</v>
      </c>
      <c r="G60" s="6">
        <f t="shared" si="41"/>
        <v>100</v>
      </c>
      <c r="I60" s="4"/>
      <c r="J60" s="4">
        <f>SUM(J55:J59)</f>
        <v>59</v>
      </c>
      <c r="K60" s="6">
        <f t="shared" si="42"/>
        <v>100</v>
      </c>
      <c r="M60" s="4"/>
      <c r="N60" s="4">
        <f>SUM(N55:N59)</f>
        <v>38</v>
      </c>
      <c r="O60" s="6">
        <f t="shared" si="43"/>
        <v>100</v>
      </c>
      <c r="Q60" s="4"/>
      <c r="R60" s="4">
        <f>SUM(R55:R59)</f>
        <v>53</v>
      </c>
      <c r="S60" s="6">
        <f t="shared" si="44"/>
        <v>100</v>
      </c>
      <c r="U60" s="4"/>
      <c r="V60" s="4">
        <f>SUM(V55:V59)</f>
        <v>16</v>
      </c>
      <c r="W60" s="6">
        <f t="shared" si="45"/>
        <v>100</v>
      </c>
      <c r="Y60" s="4"/>
      <c r="Z60" s="4">
        <f>SUM(Z55:Z59)</f>
        <v>11</v>
      </c>
      <c r="AA60" s="6">
        <f t="shared" si="46"/>
        <v>100</v>
      </c>
      <c r="AC60" s="4"/>
      <c r="AD60" s="4">
        <f>SUM(AD55:AD59)</f>
        <v>9</v>
      </c>
      <c r="AE60" s="6">
        <f t="shared" si="47"/>
        <v>100</v>
      </c>
    </row>
    <row r="61" spans="1:31" x14ac:dyDescent="0.25">
      <c r="A61" s="1" t="s">
        <v>0</v>
      </c>
      <c r="B61" s="1"/>
      <c r="C61" s="1"/>
      <c r="E61" s="1" t="s">
        <v>1</v>
      </c>
      <c r="F61" s="1"/>
      <c r="G61" s="1"/>
      <c r="I61" s="1" t="s">
        <v>0</v>
      </c>
      <c r="J61" s="1"/>
      <c r="K61" s="1"/>
      <c r="M61" s="1" t="s">
        <v>1</v>
      </c>
      <c r="N61" s="1"/>
      <c r="O61" s="1"/>
      <c r="Q61" s="1" t="s">
        <v>0</v>
      </c>
      <c r="R61" s="1"/>
      <c r="S61" s="1"/>
      <c r="U61" s="1" t="s">
        <v>1</v>
      </c>
      <c r="V61" s="1"/>
      <c r="W61" s="1"/>
      <c r="Y61" s="1" t="s">
        <v>0</v>
      </c>
      <c r="Z61" s="1"/>
      <c r="AA61" s="1"/>
      <c r="AC61" s="1" t="s">
        <v>1</v>
      </c>
      <c r="AD61" s="1"/>
      <c r="AE61" s="1"/>
    </row>
    <row r="62" spans="1:31" x14ac:dyDescent="0.25">
      <c r="A62" s="1" t="s">
        <v>2</v>
      </c>
      <c r="B62" s="1"/>
      <c r="C62" s="1"/>
      <c r="E62" s="2" t="s">
        <v>2</v>
      </c>
      <c r="F62" s="2"/>
      <c r="G62" s="2"/>
      <c r="I62" s="2" t="s">
        <v>52</v>
      </c>
      <c r="J62" s="2"/>
      <c r="K62" s="2"/>
      <c r="M62" s="2" t="s">
        <v>53</v>
      </c>
      <c r="N62" s="2"/>
      <c r="O62" s="2"/>
      <c r="Q62" s="2" t="s">
        <v>58</v>
      </c>
      <c r="R62" s="2"/>
      <c r="S62" s="2"/>
      <c r="U62" s="2" t="s">
        <v>59</v>
      </c>
      <c r="V62" s="2"/>
      <c r="W62" s="2"/>
      <c r="Y62" s="2" t="s">
        <v>64</v>
      </c>
      <c r="Z62" s="2"/>
      <c r="AA62" s="2"/>
      <c r="AC62" s="2" t="s">
        <v>64</v>
      </c>
      <c r="AD62" s="2"/>
      <c r="AE62" s="2"/>
    </row>
    <row r="63" spans="1:31" x14ac:dyDescent="0.25">
      <c r="A63" s="3" t="s">
        <v>43</v>
      </c>
      <c r="B63" s="3"/>
      <c r="C63" s="3"/>
      <c r="E63" s="3" t="s">
        <v>43</v>
      </c>
      <c r="F63" s="3"/>
      <c r="G63" s="3"/>
      <c r="I63" s="3" t="s">
        <v>43</v>
      </c>
      <c r="J63" s="3"/>
      <c r="K63" s="3"/>
      <c r="M63" s="3" t="s">
        <v>43</v>
      </c>
      <c r="N63" s="3"/>
      <c r="O63" s="3"/>
      <c r="Q63" s="3" t="s">
        <v>43</v>
      </c>
      <c r="R63" s="3"/>
      <c r="S63" s="3"/>
      <c r="U63" s="3" t="s">
        <v>43</v>
      </c>
      <c r="V63" s="3"/>
      <c r="W63" s="3"/>
      <c r="Y63" s="3" t="s">
        <v>43</v>
      </c>
      <c r="Z63" s="3"/>
      <c r="AA63" s="3"/>
      <c r="AC63" s="3" t="s">
        <v>43</v>
      </c>
      <c r="AD63" s="3"/>
      <c r="AE63" s="3"/>
    </row>
    <row r="64" spans="1:31" x14ac:dyDescent="0.25">
      <c r="A64" s="4"/>
      <c r="B64" s="4" t="s">
        <v>4</v>
      </c>
      <c r="C64" s="4" t="s">
        <v>5</v>
      </c>
      <c r="E64" s="4"/>
      <c r="F64" s="4" t="s">
        <v>4</v>
      </c>
      <c r="G64" s="4" t="s">
        <v>5</v>
      </c>
      <c r="I64" s="4"/>
      <c r="J64" s="4" t="s">
        <v>4</v>
      </c>
      <c r="K64" s="4" t="s">
        <v>5</v>
      </c>
      <c r="M64" s="4"/>
      <c r="N64" s="4" t="s">
        <v>4</v>
      </c>
      <c r="O64" s="4" t="s">
        <v>5</v>
      </c>
      <c r="Q64" s="4"/>
      <c r="R64" s="4" t="s">
        <v>4</v>
      </c>
      <c r="S64" s="4" t="s">
        <v>5</v>
      </c>
      <c r="U64" s="4"/>
      <c r="V64" s="4" t="s">
        <v>4</v>
      </c>
      <c r="W64" s="4" t="s">
        <v>5</v>
      </c>
      <c r="Y64" s="4"/>
      <c r="Z64" s="4" t="s">
        <v>4</v>
      </c>
      <c r="AA64" s="4" t="s">
        <v>5</v>
      </c>
      <c r="AC64" s="4"/>
      <c r="AD64" s="4" t="s">
        <v>4</v>
      </c>
      <c r="AE64" s="4" t="s">
        <v>5</v>
      </c>
    </row>
    <row r="65" spans="1:31" x14ac:dyDescent="0.25">
      <c r="A65" s="4" t="s">
        <v>44</v>
      </c>
      <c r="B65" s="5">
        <v>152</v>
      </c>
      <c r="C65" s="6">
        <f t="shared" ref="C65:C70" si="48">(B65/188)*100</f>
        <v>80.851063829787222</v>
      </c>
      <c r="E65" s="4" t="s">
        <v>44</v>
      </c>
      <c r="F65" s="5">
        <v>168</v>
      </c>
      <c r="G65" s="6">
        <f t="shared" ref="G65:G70" si="49">(F65/192)*100</f>
        <v>87.5</v>
      </c>
      <c r="I65" s="4" t="s">
        <v>44</v>
      </c>
      <c r="J65" s="8">
        <v>55</v>
      </c>
      <c r="K65" s="6">
        <f t="shared" ref="K65:K70" si="50">(J65/68)*100</f>
        <v>80.882352941176478</v>
      </c>
      <c r="M65" s="4" t="s">
        <v>44</v>
      </c>
      <c r="N65" s="8">
        <v>38</v>
      </c>
      <c r="O65" s="6">
        <f t="shared" ref="O65:O70" si="51">(N65/50)*100</f>
        <v>76</v>
      </c>
      <c r="Q65" s="4" t="s">
        <v>44</v>
      </c>
      <c r="R65" s="8">
        <v>25</v>
      </c>
      <c r="S65" s="6">
        <f t="shared" ref="S65:S70" si="52">(R65/63)*100</f>
        <v>39.682539682539684</v>
      </c>
      <c r="U65" s="4" t="s">
        <v>44</v>
      </c>
      <c r="V65" s="8">
        <v>10</v>
      </c>
      <c r="W65" s="6">
        <f t="shared" ref="W65:W70" si="53">(V65/18)*100</f>
        <v>55.555555555555557</v>
      </c>
      <c r="Y65" s="4" t="s">
        <v>44</v>
      </c>
      <c r="Z65" s="5">
        <v>6</v>
      </c>
      <c r="AA65" s="6">
        <f t="shared" ref="AA65:AA70" si="54">(Z65/14)*100</f>
        <v>42.857142857142854</v>
      </c>
      <c r="AC65" s="4" t="s">
        <v>44</v>
      </c>
      <c r="AD65" s="5">
        <v>6</v>
      </c>
      <c r="AE65" s="6">
        <f t="shared" ref="AE65:AE70" si="55">(AD65/10)*100</f>
        <v>60</v>
      </c>
    </row>
    <row r="66" spans="1:31" x14ac:dyDescent="0.25">
      <c r="A66" s="4" t="s">
        <v>45</v>
      </c>
      <c r="B66" s="5">
        <v>20</v>
      </c>
      <c r="C66" s="6">
        <f t="shared" si="48"/>
        <v>10.638297872340425</v>
      </c>
      <c r="E66" s="4" t="s">
        <v>45</v>
      </c>
      <c r="F66" s="5">
        <v>14</v>
      </c>
      <c r="G66" s="6">
        <f t="shared" si="49"/>
        <v>7.291666666666667</v>
      </c>
      <c r="I66" s="4" t="s">
        <v>45</v>
      </c>
      <c r="J66" s="8">
        <v>4</v>
      </c>
      <c r="K66" s="6">
        <f t="shared" si="50"/>
        <v>5.8823529411764701</v>
      </c>
      <c r="M66" s="4" t="s">
        <v>45</v>
      </c>
      <c r="N66" s="8">
        <v>5</v>
      </c>
      <c r="O66" s="6">
        <f t="shared" si="51"/>
        <v>10</v>
      </c>
      <c r="Q66" s="4" t="s">
        <v>45</v>
      </c>
      <c r="R66" s="8">
        <v>3</v>
      </c>
      <c r="S66" s="6">
        <f t="shared" si="52"/>
        <v>4.7619047619047619</v>
      </c>
      <c r="U66" s="4" t="s">
        <v>45</v>
      </c>
      <c r="V66" s="8">
        <v>0</v>
      </c>
      <c r="W66" s="6">
        <f t="shared" si="53"/>
        <v>0</v>
      </c>
      <c r="Y66" s="4" t="s">
        <v>45</v>
      </c>
      <c r="Z66" s="5">
        <v>4</v>
      </c>
      <c r="AA66" s="6">
        <f t="shared" si="54"/>
        <v>28.571428571428569</v>
      </c>
      <c r="AC66" s="4" t="s">
        <v>45</v>
      </c>
      <c r="AD66" s="5">
        <v>0</v>
      </c>
      <c r="AE66" s="6">
        <f t="shared" si="55"/>
        <v>0</v>
      </c>
    </row>
    <row r="67" spans="1:31" x14ac:dyDescent="0.25">
      <c r="A67" s="4" t="s">
        <v>46</v>
      </c>
      <c r="B67" s="5">
        <v>12</v>
      </c>
      <c r="C67" s="6">
        <f t="shared" si="48"/>
        <v>6.3829787234042552</v>
      </c>
      <c r="E67" s="4" t="s">
        <v>46</v>
      </c>
      <c r="F67" s="5">
        <v>6</v>
      </c>
      <c r="G67" s="6">
        <f t="shared" si="49"/>
        <v>3.125</v>
      </c>
      <c r="I67" s="4" t="s">
        <v>46</v>
      </c>
      <c r="J67" s="8">
        <v>4</v>
      </c>
      <c r="K67" s="6">
        <f t="shared" si="50"/>
        <v>5.8823529411764701</v>
      </c>
      <c r="M67" s="4" t="s">
        <v>46</v>
      </c>
      <c r="N67" s="8">
        <v>4</v>
      </c>
      <c r="O67" s="6">
        <f t="shared" si="51"/>
        <v>8</v>
      </c>
      <c r="Q67" s="4" t="s">
        <v>46</v>
      </c>
      <c r="R67" s="8">
        <v>9</v>
      </c>
      <c r="S67" s="6">
        <f t="shared" si="52"/>
        <v>14.285714285714285</v>
      </c>
      <c r="U67" s="4" t="s">
        <v>46</v>
      </c>
      <c r="V67" s="8">
        <v>0</v>
      </c>
      <c r="W67" s="6">
        <f t="shared" si="53"/>
        <v>0</v>
      </c>
      <c r="Y67" s="4" t="s">
        <v>46</v>
      </c>
      <c r="Z67" s="5">
        <v>0</v>
      </c>
      <c r="AA67" s="6">
        <f t="shared" si="54"/>
        <v>0</v>
      </c>
      <c r="AC67" s="4" t="s">
        <v>46</v>
      </c>
      <c r="AD67" s="5">
        <v>0</v>
      </c>
      <c r="AE67" s="6">
        <f t="shared" si="55"/>
        <v>0</v>
      </c>
    </row>
    <row r="68" spans="1:31" x14ac:dyDescent="0.25">
      <c r="A68" s="4" t="s">
        <v>47</v>
      </c>
      <c r="B68" s="5">
        <v>4</v>
      </c>
      <c r="C68" s="6">
        <f t="shared" si="48"/>
        <v>2.1276595744680851</v>
      </c>
      <c r="E68" s="4" t="s">
        <v>47</v>
      </c>
      <c r="F68" s="5">
        <v>4</v>
      </c>
      <c r="G68" s="6">
        <f t="shared" si="49"/>
        <v>2.083333333333333</v>
      </c>
      <c r="I68" s="4" t="s">
        <v>47</v>
      </c>
      <c r="J68" s="8">
        <v>5</v>
      </c>
      <c r="K68" s="6">
        <f t="shared" si="50"/>
        <v>7.3529411764705888</v>
      </c>
      <c r="M68" s="4" t="s">
        <v>47</v>
      </c>
      <c r="N68" s="8">
        <v>3</v>
      </c>
      <c r="O68" s="6">
        <f t="shared" si="51"/>
        <v>6</v>
      </c>
      <c r="Q68" s="4" t="s">
        <v>47</v>
      </c>
      <c r="R68" s="8">
        <v>19</v>
      </c>
      <c r="S68" s="6">
        <f t="shared" si="52"/>
        <v>30.158730158730158</v>
      </c>
      <c r="U68" s="4" t="s">
        <v>47</v>
      </c>
      <c r="V68" s="8">
        <v>5</v>
      </c>
      <c r="W68" s="6">
        <f t="shared" si="53"/>
        <v>27.777777777777779</v>
      </c>
      <c r="Y68" s="4" t="s">
        <v>47</v>
      </c>
      <c r="Z68" s="5">
        <v>1</v>
      </c>
      <c r="AA68" s="6">
        <f t="shared" si="54"/>
        <v>7.1428571428571423</v>
      </c>
      <c r="AC68" s="4" t="s">
        <v>47</v>
      </c>
      <c r="AD68" s="5">
        <v>0</v>
      </c>
      <c r="AE68" s="6">
        <f t="shared" si="55"/>
        <v>0</v>
      </c>
    </row>
    <row r="69" spans="1:31" x14ac:dyDescent="0.25">
      <c r="A69" s="4" t="s">
        <v>48</v>
      </c>
      <c r="B69" s="5">
        <v>0</v>
      </c>
      <c r="C69" s="6">
        <f t="shared" si="48"/>
        <v>0</v>
      </c>
      <c r="E69" s="4" t="s">
        <v>48</v>
      </c>
      <c r="F69" s="5">
        <v>0</v>
      </c>
      <c r="G69" s="6">
        <f t="shared" si="49"/>
        <v>0</v>
      </c>
      <c r="I69" s="4" t="s">
        <v>48</v>
      </c>
      <c r="J69" s="8">
        <v>0</v>
      </c>
      <c r="K69" s="6">
        <f t="shared" si="50"/>
        <v>0</v>
      </c>
      <c r="M69" s="4" t="s">
        <v>48</v>
      </c>
      <c r="N69" s="8">
        <v>0</v>
      </c>
      <c r="O69" s="6">
        <f t="shared" si="51"/>
        <v>0</v>
      </c>
      <c r="Q69" s="4" t="s">
        <v>48</v>
      </c>
      <c r="R69" s="8">
        <v>7</v>
      </c>
      <c r="S69" s="6">
        <f t="shared" si="52"/>
        <v>11.111111111111111</v>
      </c>
      <c r="U69" s="4" t="s">
        <v>48</v>
      </c>
      <c r="V69" s="8">
        <v>3</v>
      </c>
      <c r="W69" s="6">
        <f t="shared" si="53"/>
        <v>16.666666666666664</v>
      </c>
      <c r="Y69" s="4" t="s">
        <v>48</v>
      </c>
      <c r="Z69" s="5">
        <v>3</v>
      </c>
      <c r="AA69" s="6">
        <f t="shared" si="54"/>
        <v>21.428571428571427</v>
      </c>
      <c r="AC69" s="4" t="s">
        <v>48</v>
      </c>
      <c r="AD69" s="5">
        <v>4</v>
      </c>
      <c r="AE69" s="6">
        <f t="shared" si="55"/>
        <v>40</v>
      </c>
    </row>
    <row r="70" spans="1:31" x14ac:dyDescent="0.25">
      <c r="A70" s="4"/>
      <c r="B70" s="4">
        <f>SUM(B65:B69)</f>
        <v>188</v>
      </c>
      <c r="C70" s="6">
        <f t="shared" si="48"/>
        <v>100</v>
      </c>
      <c r="E70" s="4"/>
      <c r="F70" s="4">
        <f>SUM(F65:F69)</f>
        <v>192</v>
      </c>
      <c r="G70" s="6">
        <f t="shared" si="49"/>
        <v>100</v>
      </c>
      <c r="I70" s="4"/>
      <c r="J70" s="4">
        <f>SUM(J65:J69)</f>
        <v>68</v>
      </c>
      <c r="K70" s="6">
        <f t="shared" si="50"/>
        <v>100</v>
      </c>
      <c r="M70" s="4"/>
      <c r="N70" s="4">
        <f>SUM(N65:N69)</f>
        <v>50</v>
      </c>
      <c r="O70" s="6">
        <f t="shared" si="51"/>
        <v>100</v>
      </c>
      <c r="Q70" s="4"/>
      <c r="R70" s="4">
        <f>SUM(R65:R69)</f>
        <v>63</v>
      </c>
      <c r="S70" s="6">
        <f t="shared" si="52"/>
        <v>100</v>
      </c>
      <c r="U70" s="4"/>
      <c r="V70" s="4">
        <f>SUM(V65:V69)</f>
        <v>18</v>
      </c>
      <c r="W70" s="6">
        <f t="shared" si="53"/>
        <v>100</v>
      </c>
      <c r="Y70" s="4"/>
      <c r="Z70" s="4">
        <f>SUM(Z65:Z69)</f>
        <v>14</v>
      </c>
      <c r="AA70" s="6">
        <f t="shared" si="54"/>
        <v>100</v>
      </c>
      <c r="AC70" s="4"/>
      <c r="AD70" s="4">
        <f>SUM(AD65:AD69)</f>
        <v>10</v>
      </c>
      <c r="AE70" s="6">
        <f t="shared" si="55"/>
        <v>100</v>
      </c>
    </row>
    <row r="71" spans="1:31" x14ac:dyDescent="0.25">
      <c r="A71" s="1" t="s">
        <v>0</v>
      </c>
      <c r="B71" s="1"/>
      <c r="C71" s="1"/>
      <c r="E71" s="1" t="s">
        <v>1</v>
      </c>
      <c r="F71" s="1"/>
      <c r="G71" s="1"/>
      <c r="I71" s="1" t="s">
        <v>0</v>
      </c>
      <c r="J71" s="1"/>
      <c r="K71" s="1"/>
      <c r="M71" s="1" t="s">
        <v>1</v>
      </c>
      <c r="N71" s="1"/>
      <c r="O71" s="1"/>
      <c r="Q71" s="1" t="s">
        <v>0</v>
      </c>
      <c r="R71" s="1"/>
      <c r="S71" s="1"/>
      <c r="U71" s="1" t="s">
        <v>1</v>
      </c>
      <c r="V71" s="1"/>
      <c r="W71" s="1"/>
      <c r="Y71" s="1" t="s">
        <v>0</v>
      </c>
      <c r="Z71" s="1"/>
      <c r="AA71" s="1"/>
      <c r="AC71" s="1" t="s">
        <v>1</v>
      </c>
      <c r="AD71" s="1"/>
      <c r="AE71" s="1"/>
    </row>
    <row r="72" spans="1:31" x14ac:dyDescent="0.25">
      <c r="A72" s="1" t="s">
        <v>2</v>
      </c>
      <c r="B72" s="1"/>
      <c r="C72" s="1"/>
      <c r="E72" s="1" t="s">
        <v>2</v>
      </c>
      <c r="F72" s="1"/>
      <c r="G72" s="1"/>
      <c r="I72" s="2" t="s">
        <v>52</v>
      </c>
      <c r="J72" s="2"/>
      <c r="K72" s="2"/>
      <c r="M72" s="2" t="s">
        <v>53</v>
      </c>
      <c r="N72" s="2"/>
      <c r="O72" s="2"/>
      <c r="Q72" s="2" t="s">
        <v>58</v>
      </c>
      <c r="R72" s="2"/>
      <c r="S72" s="2"/>
      <c r="U72" s="2" t="s">
        <v>59</v>
      </c>
      <c r="V72" s="2"/>
      <c r="W72" s="2"/>
      <c r="Y72" s="2" t="s">
        <v>64</v>
      </c>
      <c r="Z72" s="2"/>
      <c r="AA72" s="2"/>
      <c r="AC72" s="2" t="s">
        <v>64</v>
      </c>
      <c r="AD72" s="2"/>
      <c r="AE72" s="2"/>
    </row>
    <row r="73" spans="1:31" x14ac:dyDescent="0.25">
      <c r="A73" s="3" t="s">
        <v>49</v>
      </c>
      <c r="B73" s="3"/>
      <c r="C73" s="3"/>
      <c r="E73" s="3" t="s">
        <v>49</v>
      </c>
      <c r="F73" s="3"/>
      <c r="G73" s="3"/>
      <c r="I73" s="3" t="s">
        <v>49</v>
      </c>
      <c r="J73" s="3"/>
      <c r="K73" s="3"/>
      <c r="M73" s="3" t="s">
        <v>49</v>
      </c>
      <c r="N73" s="3"/>
      <c r="O73" s="3"/>
      <c r="Q73" s="3" t="s">
        <v>49</v>
      </c>
      <c r="R73" s="3"/>
      <c r="S73" s="3"/>
      <c r="U73" s="3" t="s">
        <v>49</v>
      </c>
      <c r="V73" s="3"/>
      <c r="W73" s="3"/>
      <c r="Y73" s="3" t="s">
        <v>49</v>
      </c>
      <c r="Z73" s="3"/>
      <c r="AA73" s="3"/>
      <c r="AC73" s="3" t="s">
        <v>49</v>
      </c>
      <c r="AD73" s="3"/>
      <c r="AE73" s="3"/>
    </row>
    <row r="74" spans="1:31" x14ac:dyDescent="0.25">
      <c r="A74" s="4"/>
      <c r="B74" s="4" t="s">
        <v>4</v>
      </c>
      <c r="C74" s="4" t="s">
        <v>5</v>
      </c>
      <c r="E74" s="4"/>
      <c r="F74" s="4" t="s">
        <v>4</v>
      </c>
      <c r="G74" s="4" t="s">
        <v>5</v>
      </c>
      <c r="I74" s="4"/>
      <c r="J74" s="4" t="s">
        <v>4</v>
      </c>
      <c r="K74" s="4" t="s">
        <v>5</v>
      </c>
      <c r="M74" s="4"/>
      <c r="N74" s="4" t="s">
        <v>4</v>
      </c>
      <c r="O74" s="4" t="s">
        <v>5</v>
      </c>
      <c r="Q74" s="4"/>
      <c r="R74" s="4" t="s">
        <v>4</v>
      </c>
      <c r="S74" s="4" t="s">
        <v>5</v>
      </c>
      <c r="U74" s="4"/>
      <c r="V74" s="4" t="s">
        <v>4</v>
      </c>
      <c r="W74" s="4" t="s">
        <v>5</v>
      </c>
      <c r="Y74" s="4"/>
      <c r="Z74" s="4" t="s">
        <v>4</v>
      </c>
      <c r="AA74" s="4" t="s">
        <v>5</v>
      </c>
      <c r="AC74" s="4"/>
      <c r="AD74" s="4" t="s">
        <v>4</v>
      </c>
      <c r="AE74" s="4" t="s">
        <v>5</v>
      </c>
    </row>
    <row r="75" spans="1:31" x14ac:dyDescent="0.25">
      <c r="A75" s="4" t="s">
        <v>50</v>
      </c>
      <c r="B75" s="5">
        <v>116</v>
      </c>
      <c r="C75" s="6">
        <f>(B75/123)*100</f>
        <v>94.308943089430898</v>
      </c>
      <c r="E75" s="4" t="s">
        <v>50</v>
      </c>
      <c r="F75" s="5">
        <v>130</v>
      </c>
      <c r="G75" s="6">
        <f>(F75/131)*100</f>
        <v>99.236641221374043</v>
      </c>
      <c r="I75" s="4" t="s">
        <v>50</v>
      </c>
      <c r="J75" s="5">
        <v>36</v>
      </c>
      <c r="K75" s="6">
        <f>(J75/40)*100</f>
        <v>90</v>
      </c>
      <c r="M75" s="4" t="s">
        <v>50</v>
      </c>
      <c r="N75" s="5">
        <v>34</v>
      </c>
      <c r="O75" s="6">
        <f>(N75/35)*100</f>
        <v>97.142857142857139</v>
      </c>
      <c r="Q75" s="4" t="s">
        <v>50</v>
      </c>
      <c r="R75" s="5">
        <v>44</v>
      </c>
      <c r="S75" s="6">
        <f>(R75/49)*100</f>
        <v>89.795918367346943</v>
      </c>
      <c r="U75" s="4" t="s">
        <v>50</v>
      </c>
      <c r="V75" s="5">
        <v>13</v>
      </c>
      <c r="W75" s="6">
        <f>(V75/16)*100</f>
        <v>81.25</v>
      </c>
      <c r="Y75" s="4" t="s">
        <v>50</v>
      </c>
      <c r="Z75" s="5">
        <v>11</v>
      </c>
      <c r="AA75" s="6">
        <f>(Z75/11)*100</f>
        <v>100</v>
      </c>
      <c r="AC75" s="4" t="s">
        <v>50</v>
      </c>
      <c r="AD75" s="5">
        <v>9</v>
      </c>
      <c r="AE75" s="6">
        <f>(AD75/9)*100</f>
        <v>100</v>
      </c>
    </row>
    <row r="76" spans="1:31" x14ac:dyDescent="0.25">
      <c r="A76" s="4" t="s">
        <v>51</v>
      </c>
      <c r="B76" s="5">
        <v>5</v>
      </c>
      <c r="C76" s="6">
        <f>(B76/123)*100</f>
        <v>4.0650406504065035</v>
      </c>
      <c r="E76" s="4" t="s">
        <v>51</v>
      </c>
      <c r="F76" s="5">
        <v>1</v>
      </c>
      <c r="G76" s="6">
        <f>(F76/131)*100</f>
        <v>0.76335877862595414</v>
      </c>
      <c r="I76" s="4" t="s">
        <v>51</v>
      </c>
      <c r="J76" s="5">
        <v>4</v>
      </c>
      <c r="K76" s="6">
        <f>(J76/40)*100</f>
        <v>10</v>
      </c>
      <c r="M76" s="4" t="s">
        <v>51</v>
      </c>
      <c r="N76" s="5">
        <v>1</v>
      </c>
      <c r="O76" s="6">
        <f>(N76/35)*100</f>
        <v>2.8571428571428572</v>
      </c>
      <c r="Q76" s="4" t="s">
        <v>51</v>
      </c>
      <c r="R76" s="5">
        <v>5</v>
      </c>
      <c r="S76" s="6">
        <f>(R76/49)*100</f>
        <v>10.204081632653061</v>
      </c>
      <c r="U76" s="4" t="s">
        <v>51</v>
      </c>
      <c r="V76" s="5">
        <v>3</v>
      </c>
      <c r="W76" s="6">
        <f>(V76/16)*100</f>
        <v>18.75</v>
      </c>
      <c r="Y76" s="4" t="s">
        <v>51</v>
      </c>
      <c r="Z76" s="5">
        <v>0</v>
      </c>
      <c r="AA76" s="6">
        <f>(Z76/11)*100</f>
        <v>0</v>
      </c>
      <c r="AC76" s="4" t="s">
        <v>51</v>
      </c>
      <c r="AD76" s="5">
        <v>0</v>
      </c>
      <c r="AE76" s="6">
        <f>(AD76/9)*100</f>
        <v>0</v>
      </c>
    </row>
    <row r="77" spans="1:31" x14ac:dyDescent="0.25">
      <c r="A77" s="4"/>
      <c r="B77" s="4">
        <v>123</v>
      </c>
      <c r="C77" s="6">
        <f>(B77/123)*100</f>
        <v>100</v>
      </c>
      <c r="E77" s="4"/>
      <c r="F77" s="4">
        <f>SUM(F75:F76)</f>
        <v>131</v>
      </c>
      <c r="G77" s="6">
        <f>(F77/131)*100</f>
        <v>100</v>
      </c>
      <c r="I77" s="4"/>
      <c r="J77" s="4">
        <f>SUM(J75:J76)</f>
        <v>40</v>
      </c>
      <c r="K77" s="6">
        <f>(J77/40)*100</f>
        <v>100</v>
      </c>
      <c r="M77" s="4"/>
      <c r="N77" s="4">
        <f>SUM(N75:N76)</f>
        <v>35</v>
      </c>
      <c r="O77" s="6">
        <f>(N77/35)*100</f>
        <v>100</v>
      </c>
      <c r="Q77" s="4"/>
      <c r="R77" s="4">
        <f>SUM(R75:R76)</f>
        <v>49</v>
      </c>
      <c r="S77" s="6">
        <f>(R77/49)*100</f>
        <v>100</v>
      </c>
      <c r="U77" s="4"/>
      <c r="V77" s="4">
        <f>SUM(V75:V76)</f>
        <v>16</v>
      </c>
      <c r="W77" s="6">
        <f>(V77/16)*100</f>
        <v>100</v>
      </c>
      <c r="Y77" s="4"/>
      <c r="Z77" s="4">
        <f>SUM(Z75:Z76)</f>
        <v>11</v>
      </c>
      <c r="AA77" s="6">
        <f>(Z77/11)*100</f>
        <v>100</v>
      </c>
      <c r="AC77" s="4"/>
      <c r="AD77" s="4">
        <f>SUM(AD75:AD76)</f>
        <v>9</v>
      </c>
      <c r="AE77" s="6">
        <f>(AD77/9)*100</f>
        <v>100</v>
      </c>
    </row>
  </sheetData>
  <mergeCells count="192">
    <mergeCell ref="Y71:AA71"/>
    <mergeCell ref="AC71:AE71"/>
    <mergeCell ref="Y72:AA72"/>
    <mergeCell ref="AC72:AE72"/>
    <mergeCell ref="Y73:AA73"/>
    <mergeCell ref="AC73:AE73"/>
    <mergeCell ref="Y61:AA61"/>
    <mergeCell ref="AC61:AE61"/>
    <mergeCell ref="Y62:AA62"/>
    <mergeCell ref="AC62:AE62"/>
    <mergeCell ref="Y63:AA63"/>
    <mergeCell ref="AC63:AE63"/>
    <mergeCell ref="Y51:AA51"/>
    <mergeCell ref="AC51:AE51"/>
    <mergeCell ref="Y52:AA52"/>
    <mergeCell ref="AC52:AE52"/>
    <mergeCell ref="Y53:AA53"/>
    <mergeCell ref="AC53:AE53"/>
    <mergeCell ref="Y41:AA41"/>
    <mergeCell ref="AC41:AE41"/>
    <mergeCell ref="Y42:AA42"/>
    <mergeCell ref="AC42:AE42"/>
    <mergeCell ref="Y43:AA43"/>
    <mergeCell ref="AC43:AE43"/>
    <mergeCell ref="Y31:AA31"/>
    <mergeCell ref="AC31:AE31"/>
    <mergeCell ref="Y32:AA32"/>
    <mergeCell ref="AC32:AE32"/>
    <mergeCell ref="Y33:AA33"/>
    <mergeCell ref="AC33:AE33"/>
    <mergeCell ref="Y21:AA21"/>
    <mergeCell ref="AC21:AE21"/>
    <mergeCell ref="Y22:AA22"/>
    <mergeCell ref="AC22:AE22"/>
    <mergeCell ref="Y23:AA23"/>
    <mergeCell ref="AC23:AE23"/>
    <mergeCell ref="Y11:AA11"/>
    <mergeCell ref="AC11:AE11"/>
    <mergeCell ref="Y12:AA12"/>
    <mergeCell ref="AC12:AE12"/>
    <mergeCell ref="Y13:AA13"/>
    <mergeCell ref="AC13:AE13"/>
    <mergeCell ref="Y1:AA1"/>
    <mergeCell ref="AC1:AE1"/>
    <mergeCell ref="Y2:AA2"/>
    <mergeCell ref="AC2:AE2"/>
    <mergeCell ref="Y3:AA3"/>
    <mergeCell ref="AC3:AE3"/>
    <mergeCell ref="Q71:S71"/>
    <mergeCell ref="U71:W71"/>
    <mergeCell ref="Q72:S72"/>
    <mergeCell ref="U72:W72"/>
    <mergeCell ref="Q73:S73"/>
    <mergeCell ref="U73:W73"/>
    <mergeCell ref="Q61:S61"/>
    <mergeCell ref="U61:W61"/>
    <mergeCell ref="Q62:S62"/>
    <mergeCell ref="U62:W62"/>
    <mergeCell ref="Q63:S63"/>
    <mergeCell ref="U63:W63"/>
    <mergeCell ref="Q51:S51"/>
    <mergeCell ref="U51:W51"/>
    <mergeCell ref="Q52:S52"/>
    <mergeCell ref="U52:W52"/>
    <mergeCell ref="Q53:S53"/>
    <mergeCell ref="U53:W53"/>
    <mergeCell ref="Q41:S41"/>
    <mergeCell ref="U41:W41"/>
    <mergeCell ref="Q42:S42"/>
    <mergeCell ref="U42:W42"/>
    <mergeCell ref="Q43:S43"/>
    <mergeCell ref="U43:W43"/>
    <mergeCell ref="Q31:S31"/>
    <mergeCell ref="U31:W31"/>
    <mergeCell ref="Q32:S32"/>
    <mergeCell ref="U32:W32"/>
    <mergeCell ref="Q33:S33"/>
    <mergeCell ref="U33:W33"/>
    <mergeCell ref="Q21:S21"/>
    <mergeCell ref="U21:W21"/>
    <mergeCell ref="Q22:S22"/>
    <mergeCell ref="U22:W22"/>
    <mergeCell ref="Q23:S23"/>
    <mergeCell ref="U23:W23"/>
    <mergeCell ref="Q11:S11"/>
    <mergeCell ref="U11:W11"/>
    <mergeCell ref="Q12:S12"/>
    <mergeCell ref="U12:W12"/>
    <mergeCell ref="Q13:S13"/>
    <mergeCell ref="U13:W13"/>
    <mergeCell ref="Q1:S1"/>
    <mergeCell ref="U1:W1"/>
    <mergeCell ref="Q2:S2"/>
    <mergeCell ref="U2:W2"/>
    <mergeCell ref="Q3:S3"/>
    <mergeCell ref="U3:W3"/>
    <mergeCell ref="I71:K71"/>
    <mergeCell ref="M71:O71"/>
    <mergeCell ref="I72:K72"/>
    <mergeCell ref="M72:O72"/>
    <mergeCell ref="I73:K73"/>
    <mergeCell ref="M73:O73"/>
    <mergeCell ref="I61:K61"/>
    <mergeCell ref="M61:O61"/>
    <mergeCell ref="I62:K62"/>
    <mergeCell ref="M62:O62"/>
    <mergeCell ref="I63:K63"/>
    <mergeCell ref="M63:O63"/>
    <mergeCell ref="I51:K51"/>
    <mergeCell ref="M51:O51"/>
    <mergeCell ref="I52:K52"/>
    <mergeCell ref="M52:O52"/>
    <mergeCell ref="I53:K53"/>
    <mergeCell ref="M53:O53"/>
    <mergeCell ref="I41:K41"/>
    <mergeCell ref="M41:O41"/>
    <mergeCell ref="I42:K42"/>
    <mergeCell ref="M42:O42"/>
    <mergeCell ref="I43:K43"/>
    <mergeCell ref="M43:O43"/>
    <mergeCell ref="I31:K31"/>
    <mergeCell ref="M31:O31"/>
    <mergeCell ref="I32:K32"/>
    <mergeCell ref="M32:O32"/>
    <mergeCell ref="I33:K33"/>
    <mergeCell ref="M33:O33"/>
    <mergeCell ref="I21:K21"/>
    <mergeCell ref="M21:O21"/>
    <mergeCell ref="I22:K22"/>
    <mergeCell ref="M22:O22"/>
    <mergeCell ref="I23:K23"/>
    <mergeCell ref="M23:O23"/>
    <mergeCell ref="I11:K11"/>
    <mergeCell ref="M11:O11"/>
    <mergeCell ref="I12:K12"/>
    <mergeCell ref="M12:O12"/>
    <mergeCell ref="I13:K13"/>
    <mergeCell ref="M13:O13"/>
    <mergeCell ref="I1:K1"/>
    <mergeCell ref="M1:O1"/>
    <mergeCell ref="I2:K2"/>
    <mergeCell ref="M2:O2"/>
    <mergeCell ref="I3:K3"/>
    <mergeCell ref="M3:O3"/>
    <mergeCell ref="A71:C71"/>
    <mergeCell ref="E71:G71"/>
    <mergeCell ref="A72:C72"/>
    <mergeCell ref="E72:G72"/>
    <mergeCell ref="A73:C73"/>
    <mergeCell ref="E73:G73"/>
    <mergeCell ref="A61:C61"/>
    <mergeCell ref="E61:G61"/>
    <mergeCell ref="A62:C62"/>
    <mergeCell ref="E62:G62"/>
    <mergeCell ref="A63:C63"/>
    <mergeCell ref="E63:G63"/>
    <mergeCell ref="A51:C51"/>
    <mergeCell ref="E51:G51"/>
    <mergeCell ref="A52:C52"/>
    <mergeCell ref="E52:G52"/>
    <mergeCell ref="A53:C53"/>
    <mergeCell ref="E53:G53"/>
    <mergeCell ref="A41:C41"/>
    <mergeCell ref="E41:G41"/>
    <mergeCell ref="A42:C42"/>
    <mergeCell ref="E42:G42"/>
    <mergeCell ref="A43:C43"/>
    <mergeCell ref="E43:G43"/>
    <mergeCell ref="A31:C31"/>
    <mergeCell ref="E31:G31"/>
    <mergeCell ref="A32:C32"/>
    <mergeCell ref="E32:G32"/>
    <mergeCell ref="A33:C33"/>
    <mergeCell ref="E33:G33"/>
    <mergeCell ref="A21:C21"/>
    <mergeCell ref="E21:G21"/>
    <mergeCell ref="A22:C22"/>
    <mergeCell ref="E22:G22"/>
    <mergeCell ref="A23:C23"/>
    <mergeCell ref="E23:G23"/>
    <mergeCell ref="A11:C11"/>
    <mergeCell ref="E11:G11"/>
    <mergeCell ref="A12:C12"/>
    <mergeCell ref="E12:G12"/>
    <mergeCell ref="A13:C13"/>
    <mergeCell ref="E13:G13"/>
    <mergeCell ref="A1:C1"/>
    <mergeCell ref="E1:G1"/>
    <mergeCell ref="A2:C2"/>
    <mergeCell ref="E2:G2"/>
    <mergeCell ref="A3:C3"/>
    <mergeCell ref="E3:G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 X200M</dc:creator>
  <cp:lastModifiedBy>ASUS X200M</cp:lastModifiedBy>
  <dcterms:created xsi:type="dcterms:W3CDTF">2019-10-02T04:24:55Z</dcterms:created>
  <dcterms:modified xsi:type="dcterms:W3CDTF">2019-10-02T04:39:42Z</dcterms:modified>
</cp:coreProperties>
</file>